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ris\Sagasta\F_projekty\2020\120 041 Marianske Lazne – Karlovy Vary – projekt rychlostni rekonstrukce\DATA\_PROVERENI_V\_pripominky_2021_09\_odevzdani\"/>
    </mc:Choice>
  </mc:AlternateContent>
  <bookViews>
    <workbookView xWindow="0" yWindow="0" windowWidth="28800" windowHeight="11700"/>
  </bookViews>
  <sheets>
    <sheet name="List1" sheetId="1" r:id="rId1"/>
  </sheets>
  <definedNames>
    <definedName name="_xlnm.Print_Titles" localSheetId="0">List1!$1:$4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4" i="1" l="1"/>
  <c r="B450" i="1"/>
  <c r="AD672" i="1"/>
  <c r="AE672" i="1" s="1"/>
  <c r="AA672" i="1"/>
  <c r="X672" i="1"/>
  <c r="Y672" i="1" s="1"/>
  <c r="U672" i="1"/>
  <c r="L672" i="1"/>
  <c r="M672" i="1" s="1"/>
  <c r="I672" i="1"/>
  <c r="AC671" i="1"/>
  <c r="AB671" i="1"/>
  <c r="AA671" i="1"/>
  <c r="W671" i="1"/>
  <c r="V671" i="1"/>
  <c r="U671" i="1"/>
  <c r="P671" i="1"/>
  <c r="K671" i="1"/>
  <c r="J671" i="1"/>
  <c r="I671" i="1"/>
  <c r="AD670" i="1"/>
  <c r="AE670" i="1" s="1"/>
  <c r="AA670" i="1"/>
  <c r="X670" i="1"/>
  <c r="Y670" i="1" s="1"/>
  <c r="U670" i="1"/>
  <c r="M670" i="1"/>
  <c r="L670" i="1"/>
  <c r="I670" i="1"/>
  <c r="B669" i="1"/>
  <c r="AD668" i="1"/>
  <c r="AE668" i="1" s="1"/>
  <c r="AA668" i="1"/>
  <c r="AA669" i="1" s="1"/>
  <c r="Y668" i="1"/>
  <c r="X668" i="1"/>
  <c r="U668" i="1"/>
  <c r="U669" i="1" s="1"/>
  <c r="L668" i="1"/>
  <c r="M668" i="1" s="1"/>
  <c r="I668" i="1"/>
  <c r="I669" i="1" s="1"/>
  <c r="AC667" i="1"/>
  <c r="AB667" i="1"/>
  <c r="AA667" i="1"/>
  <c r="W667" i="1"/>
  <c r="V667" i="1"/>
  <c r="U667" i="1"/>
  <c r="P667" i="1"/>
  <c r="K667" i="1"/>
  <c r="J667" i="1"/>
  <c r="I667" i="1"/>
  <c r="AD666" i="1"/>
  <c r="AE666" i="1" s="1"/>
  <c r="AA666" i="1"/>
  <c r="X666" i="1"/>
  <c r="Y666" i="1" s="1"/>
  <c r="U666" i="1"/>
  <c r="L666" i="1"/>
  <c r="M666" i="1" s="1"/>
  <c r="I666" i="1"/>
  <c r="B665" i="1"/>
  <c r="AD664" i="1"/>
  <c r="AE664" i="1" s="1"/>
  <c r="AA664" i="1"/>
  <c r="AA665" i="1" s="1"/>
  <c r="X664" i="1"/>
  <c r="Y664" i="1" s="1"/>
  <c r="U664" i="1"/>
  <c r="U665" i="1" s="1"/>
  <c r="L664" i="1"/>
  <c r="M664" i="1" s="1"/>
  <c r="I664" i="1"/>
  <c r="I665" i="1" s="1"/>
  <c r="AC663" i="1"/>
  <c r="AB663" i="1"/>
  <c r="AA663" i="1"/>
  <c r="W663" i="1"/>
  <c r="V663" i="1"/>
  <c r="U663" i="1"/>
  <c r="P663" i="1"/>
  <c r="K663" i="1"/>
  <c r="J663" i="1"/>
  <c r="I663" i="1"/>
  <c r="AE662" i="1"/>
  <c r="AD662" i="1"/>
  <c r="AA662" i="1"/>
  <c r="Y662" i="1"/>
  <c r="X662" i="1"/>
  <c r="U662" i="1"/>
  <c r="L662" i="1"/>
  <c r="M662" i="1" s="1"/>
  <c r="I662" i="1"/>
  <c r="AA661" i="1"/>
  <c r="B661" i="1"/>
  <c r="AD660" i="1"/>
  <c r="AE660" i="1" s="1"/>
  <c r="AA660" i="1"/>
  <c r="X660" i="1"/>
  <c r="Y660" i="1" s="1"/>
  <c r="U660" i="1"/>
  <c r="U661" i="1" s="1"/>
  <c r="L660" i="1"/>
  <c r="M660" i="1" s="1"/>
  <c r="I660" i="1"/>
  <c r="I661" i="1" s="1"/>
  <c r="AC659" i="1"/>
  <c r="AB659" i="1"/>
  <c r="AA659" i="1"/>
  <c r="W659" i="1"/>
  <c r="V659" i="1"/>
  <c r="U659" i="1"/>
  <c r="P659" i="1"/>
  <c r="K659" i="1"/>
  <c r="J659" i="1"/>
  <c r="I659" i="1"/>
  <c r="AD658" i="1"/>
  <c r="AE658" i="1" s="1"/>
  <c r="AA658" i="1"/>
  <c r="X658" i="1"/>
  <c r="Y658" i="1" s="1"/>
  <c r="U658" i="1"/>
  <c r="L658" i="1"/>
  <c r="M658" i="1" s="1"/>
  <c r="I658" i="1"/>
  <c r="I657" i="1"/>
  <c r="B657" i="1"/>
  <c r="AA656" i="1"/>
  <c r="AA657" i="1" s="1"/>
  <c r="U656" i="1"/>
  <c r="U657" i="1" s="1"/>
  <c r="L656" i="1"/>
  <c r="M656" i="1" s="1"/>
  <c r="I656" i="1"/>
  <c r="AA655" i="1"/>
  <c r="U655" i="1"/>
  <c r="K655" i="1"/>
  <c r="J655" i="1"/>
  <c r="I655" i="1"/>
  <c r="AA654" i="1"/>
  <c r="U654" i="1"/>
  <c r="L654" i="1"/>
  <c r="M654" i="1" s="1"/>
  <c r="I654" i="1"/>
  <c r="AA653" i="1"/>
  <c r="U653" i="1"/>
  <c r="L653" i="1"/>
  <c r="M653" i="1" s="1"/>
  <c r="I653" i="1"/>
  <c r="AA652" i="1"/>
  <c r="U652" i="1"/>
  <c r="K652" i="1"/>
  <c r="J652" i="1"/>
  <c r="I652" i="1"/>
  <c r="AA651" i="1"/>
  <c r="U651" i="1"/>
  <c r="M651" i="1"/>
  <c r="L651" i="1"/>
  <c r="I651" i="1"/>
  <c r="AA650" i="1"/>
  <c r="U650" i="1"/>
  <c r="K650" i="1"/>
  <c r="J650" i="1"/>
  <c r="I650" i="1"/>
  <c r="AD649" i="1"/>
  <c r="AE649" i="1" s="1"/>
  <c r="AA649" i="1"/>
  <c r="X649" i="1"/>
  <c r="Y649" i="1" s="1"/>
  <c r="U649" i="1"/>
  <c r="M649" i="1"/>
  <c r="L649" i="1"/>
  <c r="I649" i="1"/>
  <c r="AC648" i="1"/>
  <c r="AB648" i="1"/>
  <c r="AA648" i="1"/>
  <c r="W648" i="1"/>
  <c r="V648" i="1"/>
  <c r="U648" i="1"/>
  <c r="K648" i="1"/>
  <c r="J648" i="1"/>
  <c r="I648" i="1"/>
  <c r="AE647" i="1"/>
  <c r="AD647" i="1"/>
  <c r="AA647" i="1"/>
  <c r="X647" i="1"/>
  <c r="Y647" i="1" s="1"/>
  <c r="U647" i="1"/>
  <c r="L647" i="1"/>
  <c r="M647" i="1" s="1"/>
  <c r="I647" i="1"/>
  <c r="AC646" i="1"/>
  <c r="AB646" i="1"/>
  <c r="AA646" i="1"/>
  <c r="W646" i="1"/>
  <c r="V646" i="1"/>
  <c r="U646" i="1"/>
  <c r="K646" i="1"/>
  <c r="J646" i="1"/>
  <c r="I646" i="1"/>
  <c r="AD645" i="1"/>
  <c r="AE645" i="1" s="1"/>
  <c r="AA645" i="1"/>
  <c r="X645" i="1"/>
  <c r="Y645" i="1" s="1"/>
  <c r="U645" i="1"/>
  <c r="L645" i="1"/>
  <c r="M645" i="1" s="1"/>
  <c r="I645" i="1"/>
  <c r="AC644" i="1"/>
  <c r="AB644" i="1"/>
  <c r="AA644" i="1"/>
  <c r="W644" i="1"/>
  <c r="V644" i="1"/>
  <c r="U644" i="1"/>
  <c r="K644" i="1"/>
  <c r="J644" i="1"/>
  <c r="I644" i="1"/>
  <c r="AD643" i="1"/>
  <c r="AE643" i="1" s="1"/>
  <c r="AA643" i="1"/>
  <c r="X643" i="1"/>
  <c r="Y643" i="1" s="1"/>
  <c r="U643" i="1"/>
  <c r="L643" i="1"/>
  <c r="M643" i="1" s="1"/>
  <c r="I643" i="1"/>
  <c r="AC642" i="1"/>
  <c r="AB642" i="1"/>
  <c r="AA642" i="1"/>
  <c r="W642" i="1"/>
  <c r="V642" i="1"/>
  <c r="U642" i="1"/>
  <c r="K642" i="1"/>
  <c r="J642" i="1"/>
  <c r="I642" i="1"/>
  <c r="AD641" i="1"/>
  <c r="AE641" i="1" s="1"/>
  <c r="AA641" i="1"/>
  <c r="X641" i="1"/>
  <c r="Y641" i="1" s="1"/>
  <c r="U641" i="1"/>
  <c r="L641" i="1"/>
  <c r="M641" i="1" s="1"/>
  <c r="I641" i="1"/>
  <c r="U640" i="1"/>
  <c r="B640" i="1"/>
  <c r="AD639" i="1"/>
  <c r="AE639" i="1" s="1"/>
  <c r="AA639" i="1"/>
  <c r="AA640" i="1" s="1"/>
  <c r="X639" i="1"/>
  <c r="Y639" i="1" s="1"/>
  <c r="U639" i="1"/>
  <c r="L639" i="1"/>
  <c r="M639" i="1" s="1"/>
  <c r="I639" i="1"/>
  <c r="I640" i="1" s="1"/>
  <c r="AC638" i="1"/>
  <c r="AB638" i="1"/>
  <c r="AA638" i="1"/>
  <c r="W638" i="1"/>
  <c r="V638" i="1"/>
  <c r="U638" i="1"/>
  <c r="P638" i="1"/>
  <c r="K638" i="1"/>
  <c r="J638" i="1"/>
  <c r="I638" i="1"/>
  <c r="AD637" i="1"/>
  <c r="AE637" i="1" s="1"/>
  <c r="AA637" i="1"/>
  <c r="Y637" i="1"/>
  <c r="X637" i="1"/>
  <c r="U637" i="1"/>
  <c r="L637" i="1"/>
  <c r="M637" i="1" s="1"/>
  <c r="I637" i="1"/>
  <c r="B636" i="1"/>
  <c r="AD635" i="1"/>
  <c r="AE635" i="1" s="1"/>
  <c r="AA635" i="1"/>
  <c r="X635" i="1"/>
  <c r="Y635" i="1" s="1"/>
  <c r="U635" i="1"/>
  <c r="U636" i="1" s="1"/>
  <c r="L635" i="1"/>
  <c r="M635" i="1" s="1"/>
  <c r="I635" i="1"/>
  <c r="I636" i="1" s="1"/>
  <c r="AC634" i="1"/>
  <c r="AB634" i="1"/>
  <c r="AA634" i="1"/>
  <c r="W634" i="1"/>
  <c r="V634" i="1"/>
  <c r="U634" i="1"/>
  <c r="P634" i="1"/>
  <c r="K634" i="1"/>
  <c r="J634" i="1"/>
  <c r="I634" i="1"/>
  <c r="AE633" i="1"/>
  <c r="AD633" i="1"/>
  <c r="AA633" i="1"/>
  <c r="Y633" i="1"/>
  <c r="X633" i="1"/>
  <c r="U633" i="1"/>
  <c r="M633" i="1"/>
  <c r="L633" i="1"/>
  <c r="I633" i="1"/>
  <c r="I632" i="1"/>
  <c r="B632" i="1"/>
  <c r="AD631" i="1"/>
  <c r="AE631" i="1" s="1"/>
  <c r="AA631" i="1"/>
  <c r="AA632" i="1" s="1"/>
  <c r="X631" i="1"/>
  <c r="Y631" i="1" s="1"/>
  <c r="U631" i="1"/>
  <c r="U632" i="1" s="1"/>
  <c r="L631" i="1"/>
  <c r="M631" i="1" s="1"/>
  <c r="I631" i="1"/>
  <c r="AC630" i="1"/>
  <c r="AB630" i="1"/>
  <c r="AA630" i="1"/>
  <c r="W630" i="1"/>
  <c r="V630" i="1"/>
  <c r="U630" i="1"/>
  <c r="P630" i="1"/>
  <c r="K630" i="1"/>
  <c r="J630" i="1"/>
  <c r="I630" i="1"/>
  <c r="AD629" i="1"/>
  <c r="AE629" i="1" s="1"/>
  <c r="AA629" i="1"/>
  <c r="X629" i="1"/>
  <c r="Y629" i="1" s="1"/>
  <c r="U629" i="1"/>
  <c r="L629" i="1"/>
  <c r="M629" i="1" s="1"/>
  <c r="I629" i="1"/>
  <c r="U628" i="1"/>
  <c r="B628" i="1"/>
  <c r="AD627" i="1"/>
  <c r="AE627" i="1" s="1"/>
  <c r="AA627" i="1"/>
  <c r="AA628" i="1" s="1"/>
  <c r="X627" i="1"/>
  <c r="Y627" i="1" s="1"/>
  <c r="U627" i="1"/>
  <c r="L627" i="1"/>
  <c r="M627" i="1" s="1"/>
  <c r="I627" i="1"/>
  <c r="I628" i="1" s="1"/>
  <c r="AC626" i="1"/>
  <c r="AB626" i="1"/>
  <c r="AA626" i="1"/>
  <c r="W626" i="1"/>
  <c r="V626" i="1"/>
  <c r="U626" i="1"/>
  <c r="P626" i="1"/>
  <c r="K626" i="1"/>
  <c r="J626" i="1"/>
  <c r="I626" i="1"/>
  <c r="AD625" i="1"/>
  <c r="AE625" i="1" s="1"/>
  <c r="AA625" i="1"/>
  <c r="X625" i="1"/>
  <c r="Y625" i="1" s="1"/>
  <c r="U625" i="1"/>
  <c r="L625" i="1"/>
  <c r="M625" i="1" s="1"/>
  <c r="I625" i="1"/>
  <c r="B624" i="1"/>
  <c r="AD623" i="1"/>
  <c r="AE623" i="1" s="1"/>
  <c r="AA623" i="1"/>
  <c r="X623" i="1"/>
  <c r="Y623" i="1" s="1"/>
  <c r="U623" i="1"/>
  <c r="L623" i="1"/>
  <c r="M623" i="1" s="1"/>
  <c r="I623" i="1"/>
  <c r="AC622" i="1"/>
  <c r="AB622" i="1"/>
  <c r="AA622" i="1"/>
  <c r="W622" i="1"/>
  <c r="V622" i="1"/>
  <c r="U622" i="1"/>
  <c r="K622" i="1"/>
  <c r="J622" i="1"/>
  <c r="I622" i="1"/>
  <c r="AD621" i="1"/>
  <c r="AE621" i="1" s="1"/>
  <c r="AA621" i="1"/>
  <c r="X621" i="1"/>
  <c r="Y621" i="1" s="1"/>
  <c r="U621" i="1"/>
  <c r="L621" i="1"/>
  <c r="M621" i="1" s="1"/>
  <c r="I621" i="1"/>
  <c r="AC620" i="1"/>
  <c r="AB620" i="1"/>
  <c r="AA620" i="1"/>
  <c r="W620" i="1"/>
  <c r="V620" i="1"/>
  <c r="U620" i="1"/>
  <c r="K620" i="1"/>
  <c r="J620" i="1"/>
  <c r="I620" i="1"/>
  <c r="AD619" i="1"/>
  <c r="AE619" i="1" s="1"/>
  <c r="AA619" i="1"/>
  <c r="X619" i="1"/>
  <c r="Y619" i="1" s="1"/>
  <c r="U619" i="1"/>
  <c r="L619" i="1"/>
  <c r="M619" i="1" s="1"/>
  <c r="I619" i="1"/>
  <c r="I618" i="1"/>
  <c r="B618" i="1"/>
  <c r="AD617" i="1"/>
  <c r="AE617" i="1" s="1"/>
  <c r="AA617" i="1"/>
  <c r="X617" i="1"/>
  <c r="Y617" i="1" s="1"/>
  <c r="U617" i="1"/>
  <c r="U618" i="1" s="1"/>
  <c r="M617" i="1"/>
  <c r="L617" i="1"/>
  <c r="I617" i="1"/>
  <c r="AC616" i="1"/>
  <c r="AB616" i="1"/>
  <c r="AA616" i="1"/>
  <c r="W616" i="1"/>
  <c r="V616" i="1"/>
  <c r="U616" i="1"/>
  <c r="P616" i="1"/>
  <c r="K616" i="1"/>
  <c r="J616" i="1"/>
  <c r="I616" i="1"/>
  <c r="AD615" i="1"/>
  <c r="AE615" i="1" s="1"/>
  <c r="AA615" i="1"/>
  <c r="Y615" i="1"/>
  <c r="X615" i="1"/>
  <c r="U615" i="1"/>
  <c r="L615" i="1"/>
  <c r="M615" i="1" s="1"/>
  <c r="I615" i="1"/>
  <c r="B614" i="1"/>
  <c r="AD613" i="1"/>
  <c r="AE613" i="1" s="1"/>
  <c r="AA613" i="1"/>
  <c r="AA614" i="1" s="1"/>
  <c r="X613" i="1"/>
  <c r="Y613" i="1" s="1"/>
  <c r="U613" i="1"/>
  <c r="U614" i="1" s="1"/>
  <c r="L613" i="1"/>
  <c r="M613" i="1" s="1"/>
  <c r="I613" i="1"/>
  <c r="I614" i="1" s="1"/>
  <c r="AC612" i="1"/>
  <c r="AB612" i="1"/>
  <c r="AA612" i="1"/>
  <c r="W612" i="1"/>
  <c r="V612" i="1"/>
  <c r="U612" i="1"/>
  <c r="U610" i="1" s="1"/>
  <c r="P612" i="1"/>
  <c r="K612" i="1"/>
  <c r="J612" i="1"/>
  <c r="I612" i="1"/>
  <c r="AD611" i="1"/>
  <c r="AE611" i="1" s="1"/>
  <c r="AA611" i="1"/>
  <c r="Y611" i="1"/>
  <c r="X611" i="1"/>
  <c r="U611" i="1"/>
  <c r="L611" i="1"/>
  <c r="M611" i="1" s="1"/>
  <c r="I611" i="1"/>
  <c r="B610" i="1"/>
  <c r="AD609" i="1"/>
  <c r="AE609" i="1" s="1"/>
  <c r="AA609" i="1"/>
  <c r="AA610" i="1" s="1"/>
  <c r="X609" i="1"/>
  <c r="Y609" i="1" s="1"/>
  <c r="U609" i="1"/>
  <c r="L609" i="1"/>
  <c r="M609" i="1" s="1"/>
  <c r="I609" i="1"/>
  <c r="I610" i="1" s="1"/>
  <c r="AC608" i="1"/>
  <c r="AB608" i="1"/>
  <c r="AA608" i="1"/>
  <c r="W608" i="1"/>
  <c r="V608" i="1"/>
  <c r="U608" i="1"/>
  <c r="P608" i="1"/>
  <c r="K608" i="1"/>
  <c r="J608" i="1"/>
  <c r="I608" i="1"/>
  <c r="AD607" i="1"/>
  <c r="AE607" i="1" s="1"/>
  <c r="AA607" i="1"/>
  <c r="X607" i="1"/>
  <c r="Y607" i="1" s="1"/>
  <c r="U607" i="1"/>
  <c r="L607" i="1"/>
  <c r="M607" i="1" s="1"/>
  <c r="I607" i="1"/>
  <c r="I606" i="1"/>
  <c r="B606" i="1"/>
  <c r="AE605" i="1"/>
  <c r="AD605" i="1"/>
  <c r="AA605" i="1"/>
  <c r="AA606" i="1" s="1"/>
  <c r="X605" i="1"/>
  <c r="Y605" i="1" s="1"/>
  <c r="U605" i="1"/>
  <c r="M605" i="1"/>
  <c r="L605" i="1"/>
  <c r="I605" i="1"/>
  <c r="AC604" i="1"/>
  <c r="AB604" i="1"/>
  <c r="AA604" i="1"/>
  <c r="W604" i="1"/>
  <c r="V604" i="1"/>
  <c r="U604" i="1"/>
  <c r="K604" i="1"/>
  <c r="J604" i="1"/>
  <c r="I604" i="1"/>
  <c r="AE603" i="1"/>
  <c r="AD603" i="1"/>
  <c r="AA603" i="1"/>
  <c r="X603" i="1"/>
  <c r="Y603" i="1" s="1"/>
  <c r="U603" i="1"/>
  <c r="L603" i="1"/>
  <c r="M603" i="1" s="1"/>
  <c r="I603" i="1"/>
  <c r="AC602" i="1"/>
  <c r="AB602" i="1"/>
  <c r="AA602" i="1"/>
  <c r="W602" i="1"/>
  <c r="V602" i="1"/>
  <c r="U602" i="1"/>
  <c r="K602" i="1"/>
  <c r="J602" i="1"/>
  <c r="I602" i="1"/>
  <c r="AD601" i="1"/>
  <c r="AE601" i="1" s="1"/>
  <c r="AA601" i="1"/>
  <c r="X601" i="1"/>
  <c r="Y601" i="1" s="1"/>
  <c r="U601" i="1"/>
  <c r="L601" i="1"/>
  <c r="M601" i="1" s="1"/>
  <c r="I601" i="1"/>
  <c r="AC600" i="1"/>
  <c r="AB600" i="1"/>
  <c r="AA600" i="1"/>
  <c r="W600" i="1"/>
  <c r="V600" i="1"/>
  <c r="U600" i="1"/>
  <c r="K600" i="1"/>
  <c r="J600" i="1"/>
  <c r="I600" i="1"/>
  <c r="I598" i="1" s="1"/>
  <c r="AD599" i="1"/>
  <c r="AE599" i="1" s="1"/>
  <c r="AA599" i="1"/>
  <c r="X599" i="1"/>
  <c r="Y599" i="1" s="1"/>
  <c r="U599" i="1"/>
  <c r="L599" i="1"/>
  <c r="M599" i="1" s="1"/>
  <c r="I599" i="1"/>
  <c r="B598" i="1"/>
  <c r="AD597" i="1"/>
  <c r="AE597" i="1" s="1"/>
  <c r="AA597" i="1"/>
  <c r="AA598" i="1" s="1"/>
  <c r="Y597" i="1"/>
  <c r="X597" i="1"/>
  <c r="U597" i="1"/>
  <c r="U598" i="1" s="1"/>
  <c r="L597" i="1"/>
  <c r="M597" i="1" s="1"/>
  <c r="I597" i="1"/>
  <c r="AC596" i="1"/>
  <c r="AB596" i="1"/>
  <c r="AA596" i="1"/>
  <c r="W596" i="1"/>
  <c r="V596" i="1"/>
  <c r="U596" i="1"/>
  <c r="K596" i="1"/>
  <c r="J596" i="1"/>
  <c r="I596" i="1"/>
  <c r="AD595" i="1"/>
  <c r="AE595" i="1" s="1"/>
  <c r="AA595" i="1"/>
  <c r="X595" i="1"/>
  <c r="Y595" i="1" s="1"/>
  <c r="U595" i="1"/>
  <c r="M595" i="1"/>
  <c r="L595" i="1"/>
  <c r="I595" i="1"/>
  <c r="AC594" i="1"/>
  <c r="AB594" i="1"/>
  <c r="AA594" i="1"/>
  <c r="W594" i="1"/>
  <c r="V594" i="1"/>
  <c r="U594" i="1"/>
  <c r="K594" i="1"/>
  <c r="J594" i="1"/>
  <c r="I594" i="1"/>
  <c r="AE593" i="1"/>
  <c r="AD593" i="1"/>
  <c r="AA593" i="1"/>
  <c r="X593" i="1"/>
  <c r="Y593" i="1" s="1"/>
  <c r="U593" i="1"/>
  <c r="M593" i="1"/>
  <c r="L593" i="1"/>
  <c r="I593" i="1"/>
  <c r="AC592" i="1"/>
  <c r="AB592" i="1"/>
  <c r="AA592" i="1"/>
  <c r="W592" i="1"/>
  <c r="V592" i="1"/>
  <c r="U592" i="1"/>
  <c r="K592" i="1"/>
  <c r="J592" i="1"/>
  <c r="I592" i="1"/>
  <c r="AE591" i="1"/>
  <c r="AD591" i="1"/>
  <c r="AA591" i="1"/>
  <c r="X591" i="1"/>
  <c r="Y591" i="1" s="1"/>
  <c r="U591" i="1"/>
  <c r="L591" i="1"/>
  <c r="M591" i="1" s="1"/>
  <c r="I591" i="1"/>
  <c r="B590" i="1"/>
  <c r="AD589" i="1"/>
  <c r="AE589" i="1" s="1"/>
  <c r="AA589" i="1"/>
  <c r="AA590" i="1" s="1"/>
  <c r="X589" i="1"/>
  <c r="Y589" i="1" s="1"/>
  <c r="U589" i="1"/>
  <c r="L589" i="1"/>
  <c r="M589" i="1" s="1"/>
  <c r="I589" i="1"/>
  <c r="I590" i="1" s="1"/>
  <c r="AC588" i="1"/>
  <c r="AB588" i="1"/>
  <c r="AA588" i="1"/>
  <c r="W588" i="1"/>
  <c r="V588" i="1"/>
  <c r="U588" i="1"/>
  <c r="P588" i="1"/>
  <c r="K588" i="1"/>
  <c r="J588" i="1"/>
  <c r="I588" i="1"/>
  <c r="AD587" i="1"/>
  <c r="AE587" i="1" s="1"/>
  <c r="AA587" i="1"/>
  <c r="X587" i="1"/>
  <c r="Y587" i="1" s="1"/>
  <c r="U587" i="1"/>
  <c r="L587" i="1"/>
  <c r="M587" i="1" s="1"/>
  <c r="I587" i="1"/>
  <c r="AA586" i="1"/>
  <c r="B586" i="1"/>
  <c r="AE585" i="1"/>
  <c r="AD585" i="1"/>
  <c r="AA585" i="1"/>
  <c r="X585" i="1"/>
  <c r="Y585" i="1" s="1"/>
  <c r="U585" i="1"/>
  <c r="L585" i="1"/>
  <c r="M585" i="1" s="1"/>
  <c r="I585" i="1"/>
  <c r="I586" i="1" s="1"/>
  <c r="AC584" i="1"/>
  <c r="AB584" i="1"/>
  <c r="AA584" i="1"/>
  <c r="AA582" i="1" s="1"/>
  <c r="W584" i="1"/>
  <c r="V584" i="1"/>
  <c r="U584" i="1"/>
  <c r="P584" i="1"/>
  <c r="K584" i="1"/>
  <c r="J584" i="1"/>
  <c r="I584" i="1"/>
  <c r="AD583" i="1"/>
  <c r="AE583" i="1" s="1"/>
  <c r="AA583" i="1"/>
  <c r="X583" i="1"/>
  <c r="Y583" i="1" s="1"/>
  <c r="U583" i="1"/>
  <c r="L583" i="1"/>
  <c r="M583" i="1" s="1"/>
  <c r="I583" i="1"/>
  <c r="B582" i="1"/>
  <c r="AD581" i="1"/>
  <c r="AE581" i="1" s="1"/>
  <c r="AA581" i="1"/>
  <c r="X581" i="1"/>
  <c r="Y581" i="1" s="1"/>
  <c r="U581" i="1"/>
  <c r="U582" i="1" s="1"/>
  <c r="L581" i="1"/>
  <c r="M581" i="1" s="1"/>
  <c r="I581" i="1"/>
  <c r="I582" i="1" s="1"/>
  <c r="AC580" i="1"/>
  <c r="AB580" i="1"/>
  <c r="AA580" i="1"/>
  <c r="W580" i="1"/>
  <c r="V580" i="1"/>
  <c r="U580" i="1"/>
  <c r="P580" i="1"/>
  <c r="K580" i="1"/>
  <c r="J580" i="1"/>
  <c r="I580" i="1"/>
  <c r="AD579" i="1"/>
  <c r="AE579" i="1" s="1"/>
  <c r="AA579" i="1"/>
  <c r="X579" i="1"/>
  <c r="Y579" i="1" s="1"/>
  <c r="U579" i="1"/>
  <c r="M579" i="1"/>
  <c r="L579" i="1"/>
  <c r="I579" i="1"/>
  <c r="B578" i="1"/>
  <c r="AD577" i="1"/>
  <c r="AE577" i="1" s="1"/>
  <c r="AA577" i="1"/>
  <c r="AA578" i="1" s="1"/>
  <c r="X577" i="1"/>
  <c r="Y577" i="1" s="1"/>
  <c r="U577" i="1"/>
  <c r="U578" i="1" s="1"/>
  <c r="L577" i="1"/>
  <c r="M577" i="1" s="1"/>
  <c r="I577" i="1"/>
  <c r="I578" i="1" s="1"/>
  <c r="AC576" i="1"/>
  <c r="AB576" i="1"/>
  <c r="AA576" i="1"/>
  <c r="W576" i="1"/>
  <c r="V576" i="1"/>
  <c r="U576" i="1"/>
  <c r="K576" i="1"/>
  <c r="J576" i="1"/>
  <c r="I576" i="1"/>
  <c r="AD575" i="1"/>
  <c r="AE575" i="1" s="1"/>
  <c r="AA575" i="1"/>
  <c r="X575" i="1"/>
  <c r="Y575" i="1" s="1"/>
  <c r="U575" i="1"/>
  <c r="L575" i="1"/>
  <c r="M575" i="1" s="1"/>
  <c r="I575" i="1"/>
  <c r="AC574" i="1"/>
  <c r="AB574" i="1"/>
  <c r="AA574" i="1"/>
  <c r="W574" i="1"/>
  <c r="V574" i="1"/>
  <c r="U574" i="1"/>
  <c r="K574" i="1"/>
  <c r="J574" i="1"/>
  <c r="I574" i="1"/>
  <c r="I572" i="1" s="1"/>
  <c r="AD573" i="1"/>
  <c r="AE573" i="1" s="1"/>
  <c r="AA573" i="1"/>
  <c r="X573" i="1"/>
  <c r="Y573" i="1" s="1"/>
  <c r="U573" i="1"/>
  <c r="L573" i="1"/>
  <c r="M573" i="1" s="1"/>
  <c r="I573" i="1"/>
  <c r="B572" i="1"/>
  <c r="AD571" i="1"/>
  <c r="AE571" i="1" s="1"/>
  <c r="AA571" i="1"/>
  <c r="Y571" i="1"/>
  <c r="X571" i="1"/>
  <c r="U571" i="1"/>
  <c r="L571" i="1"/>
  <c r="M571" i="1" s="1"/>
  <c r="I571" i="1"/>
  <c r="AC570" i="1"/>
  <c r="AB570" i="1"/>
  <c r="AA570" i="1"/>
  <c r="W570" i="1"/>
  <c r="V570" i="1"/>
  <c r="U570" i="1"/>
  <c r="P570" i="1"/>
  <c r="K570" i="1"/>
  <c r="J570" i="1"/>
  <c r="I570" i="1"/>
  <c r="I568" i="1" s="1"/>
  <c r="AE569" i="1"/>
  <c r="AD569" i="1"/>
  <c r="AA569" i="1"/>
  <c r="X569" i="1"/>
  <c r="Y569" i="1" s="1"/>
  <c r="U569" i="1"/>
  <c r="L569" i="1"/>
  <c r="M569" i="1" s="1"/>
  <c r="I569" i="1"/>
  <c r="B568" i="1"/>
  <c r="AD567" i="1"/>
  <c r="AE567" i="1" s="1"/>
  <c r="AA567" i="1"/>
  <c r="AA568" i="1" s="1"/>
  <c r="X567" i="1"/>
  <c r="Y567" i="1" s="1"/>
  <c r="U567" i="1"/>
  <c r="L567" i="1"/>
  <c r="M567" i="1" s="1"/>
  <c r="I567" i="1"/>
  <c r="AC566" i="1"/>
  <c r="AB566" i="1"/>
  <c r="AA566" i="1"/>
  <c r="W566" i="1"/>
  <c r="V566" i="1"/>
  <c r="U566" i="1"/>
  <c r="U564" i="1" s="1"/>
  <c r="P566" i="1"/>
  <c r="K566" i="1"/>
  <c r="J566" i="1"/>
  <c r="I566" i="1"/>
  <c r="AD565" i="1"/>
  <c r="AE565" i="1" s="1"/>
  <c r="AA565" i="1"/>
  <c r="X565" i="1"/>
  <c r="Y565" i="1" s="1"/>
  <c r="U565" i="1"/>
  <c r="L565" i="1"/>
  <c r="M565" i="1" s="1"/>
  <c r="I565" i="1"/>
  <c r="B564" i="1"/>
  <c r="AE563" i="1"/>
  <c r="AD563" i="1"/>
  <c r="AA563" i="1"/>
  <c r="Y563" i="1"/>
  <c r="X563" i="1"/>
  <c r="U563" i="1"/>
  <c r="M563" i="1"/>
  <c r="L563" i="1"/>
  <c r="I563" i="1"/>
  <c r="I564" i="1" s="1"/>
  <c r="AC562" i="1"/>
  <c r="AB562" i="1"/>
  <c r="AA562" i="1"/>
  <c r="W562" i="1"/>
  <c r="V562" i="1"/>
  <c r="U562" i="1"/>
  <c r="P562" i="1"/>
  <c r="K562" i="1"/>
  <c r="J562" i="1"/>
  <c r="I562" i="1"/>
  <c r="AD561" i="1"/>
  <c r="AE561" i="1" s="1"/>
  <c r="AA561" i="1"/>
  <c r="X561" i="1"/>
  <c r="Y561" i="1" s="1"/>
  <c r="U561" i="1"/>
  <c r="L561" i="1"/>
  <c r="M561" i="1" s="1"/>
  <c r="I561" i="1"/>
  <c r="B560" i="1"/>
  <c r="AD559" i="1"/>
  <c r="AE559" i="1" s="1"/>
  <c r="AA559" i="1"/>
  <c r="Y559" i="1"/>
  <c r="X559" i="1"/>
  <c r="U559" i="1"/>
  <c r="M559" i="1"/>
  <c r="L559" i="1"/>
  <c r="I559" i="1"/>
  <c r="I560" i="1" s="1"/>
  <c r="AC558" i="1"/>
  <c r="AB558" i="1"/>
  <c r="AA558" i="1"/>
  <c r="W558" i="1"/>
  <c r="V558" i="1"/>
  <c r="U558" i="1"/>
  <c r="P558" i="1"/>
  <c r="K558" i="1"/>
  <c r="J558" i="1"/>
  <c r="I558" i="1"/>
  <c r="I556" i="1" s="1"/>
  <c r="AE557" i="1"/>
  <c r="AD557" i="1"/>
  <c r="AA557" i="1"/>
  <c r="Y557" i="1"/>
  <c r="X557" i="1"/>
  <c r="U557" i="1"/>
  <c r="L557" i="1"/>
  <c r="M557" i="1" s="1"/>
  <c r="I557" i="1"/>
  <c r="B556" i="1"/>
  <c r="AD555" i="1"/>
  <c r="AE555" i="1" s="1"/>
  <c r="AA555" i="1"/>
  <c r="AA556" i="1" s="1"/>
  <c r="X555" i="1"/>
  <c r="Y555" i="1" s="1"/>
  <c r="U555" i="1"/>
  <c r="U556" i="1" s="1"/>
  <c r="L555" i="1"/>
  <c r="M555" i="1" s="1"/>
  <c r="I555" i="1"/>
  <c r="AC554" i="1"/>
  <c r="AB554" i="1"/>
  <c r="AA554" i="1"/>
  <c r="W554" i="1"/>
  <c r="V554" i="1"/>
  <c r="U554" i="1"/>
  <c r="P554" i="1"/>
  <c r="K554" i="1"/>
  <c r="J554" i="1"/>
  <c r="I554" i="1"/>
  <c r="AE553" i="1"/>
  <c r="AD553" i="1"/>
  <c r="AA553" i="1"/>
  <c r="X553" i="1"/>
  <c r="Y553" i="1" s="1"/>
  <c r="U553" i="1"/>
  <c r="L553" i="1"/>
  <c r="M553" i="1" s="1"/>
  <c r="I553" i="1"/>
  <c r="U552" i="1"/>
  <c r="B552" i="1"/>
  <c r="AE551" i="1"/>
  <c r="AD551" i="1"/>
  <c r="AA551" i="1"/>
  <c r="AA552" i="1" s="1"/>
  <c r="Y551" i="1"/>
  <c r="X551" i="1"/>
  <c r="U551" i="1"/>
  <c r="M551" i="1"/>
  <c r="L551" i="1"/>
  <c r="I551" i="1"/>
  <c r="AC550" i="1"/>
  <c r="AB550" i="1"/>
  <c r="AA550" i="1"/>
  <c r="W550" i="1"/>
  <c r="V550" i="1"/>
  <c r="U550" i="1"/>
  <c r="U548" i="1" s="1"/>
  <c r="P550" i="1"/>
  <c r="K550" i="1"/>
  <c r="J550" i="1"/>
  <c r="I550" i="1"/>
  <c r="AD549" i="1"/>
  <c r="AE549" i="1" s="1"/>
  <c r="AA549" i="1"/>
  <c r="X549" i="1"/>
  <c r="Y549" i="1" s="1"/>
  <c r="U549" i="1"/>
  <c r="L549" i="1"/>
  <c r="M549" i="1" s="1"/>
  <c r="I549" i="1"/>
  <c r="I548" i="1"/>
  <c r="B548" i="1"/>
  <c r="AD547" i="1"/>
  <c r="AE547" i="1" s="1"/>
  <c r="AA547" i="1"/>
  <c r="X547" i="1"/>
  <c r="Y547" i="1" s="1"/>
  <c r="U547" i="1"/>
  <c r="M547" i="1"/>
  <c r="L547" i="1"/>
  <c r="I547" i="1"/>
  <c r="AC546" i="1"/>
  <c r="AB546" i="1"/>
  <c r="AA546" i="1"/>
  <c r="W546" i="1"/>
  <c r="V546" i="1"/>
  <c r="U546" i="1"/>
  <c r="P546" i="1"/>
  <c r="K546" i="1"/>
  <c r="J546" i="1"/>
  <c r="I546" i="1"/>
  <c r="AD545" i="1"/>
  <c r="AE545" i="1" s="1"/>
  <c r="AA545" i="1"/>
  <c r="X545" i="1"/>
  <c r="Y545" i="1" s="1"/>
  <c r="U545" i="1"/>
  <c r="L545" i="1"/>
  <c r="M545" i="1" s="1"/>
  <c r="I545" i="1"/>
  <c r="B544" i="1"/>
  <c r="AD543" i="1"/>
  <c r="AE543" i="1" s="1"/>
  <c r="AA543" i="1"/>
  <c r="AA544" i="1" s="1"/>
  <c r="X543" i="1"/>
  <c r="Y543" i="1" s="1"/>
  <c r="U543" i="1"/>
  <c r="U544" i="1" s="1"/>
  <c r="L543" i="1"/>
  <c r="M543" i="1" s="1"/>
  <c r="I543" i="1"/>
  <c r="I544" i="1" s="1"/>
  <c r="AC542" i="1"/>
  <c r="AB542" i="1"/>
  <c r="AA542" i="1"/>
  <c r="W542" i="1"/>
  <c r="V542" i="1"/>
  <c r="U542" i="1"/>
  <c r="K542" i="1"/>
  <c r="J542" i="1"/>
  <c r="I542" i="1"/>
  <c r="AD541" i="1"/>
  <c r="AE541" i="1" s="1"/>
  <c r="AA541" i="1"/>
  <c r="X541" i="1"/>
  <c r="Y541" i="1" s="1"/>
  <c r="U541" i="1"/>
  <c r="L541" i="1"/>
  <c r="M541" i="1" s="1"/>
  <c r="I541" i="1"/>
  <c r="AC540" i="1"/>
  <c r="AB540" i="1"/>
  <c r="AA540" i="1"/>
  <c r="W540" i="1"/>
  <c r="V540" i="1"/>
  <c r="U540" i="1"/>
  <c r="K540" i="1"/>
  <c r="J540" i="1"/>
  <c r="I540" i="1"/>
  <c r="AD539" i="1"/>
  <c r="AE539" i="1" s="1"/>
  <c r="AA539" i="1"/>
  <c r="X539" i="1"/>
  <c r="Y539" i="1" s="1"/>
  <c r="U539" i="1"/>
  <c r="L539" i="1"/>
  <c r="M539" i="1" s="1"/>
  <c r="I539" i="1"/>
  <c r="B538" i="1"/>
  <c r="AD537" i="1"/>
  <c r="AE537" i="1" s="1"/>
  <c r="AA537" i="1"/>
  <c r="AA538" i="1" s="1"/>
  <c r="X537" i="1"/>
  <c r="Y537" i="1" s="1"/>
  <c r="U537" i="1"/>
  <c r="U538" i="1" s="1"/>
  <c r="M537" i="1"/>
  <c r="L537" i="1"/>
  <c r="I537" i="1"/>
  <c r="I538" i="1" s="1"/>
  <c r="AC536" i="1"/>
  <c r="AB536" i="1"/>
  <c r="AA536" i="1"/>
  <c r="W536" i="1"/>
  <c r="V536" i="1"/>
  <c r="U536" i="1"/>
  <c r="K536" i="1"/>
  <c r="J536" i="1"/>
  <c r="I536" i="1"/>
  <c r="AE535" i="1"/>
  <c r="AD535" i="1"/>
  <c r="AA535" i="1"/>
  <c r="X535" i="1"/>
  <c r="Y535" i="1" s="1"/>
  <c r="U535" i="1"/>
  <c r="L535" i="1"/>
  <c r="M535" i="1" s="1"/>
  <c r="I535" i="1"/>
  <c r="AC534" i="1"/>
  <c r="AB534" i="1"/>
  <c r="AA534" i="1"/>
  <c r="W534" i="1"/>
  <c r="V534" i="1"/>
  <c r="U534" i="1"/>
  <c r="K534" i="1"/>
  <c r="J534" i="1"/>
  <c r="I534" i="1"/>
  <c r="AD533" i="1"/>
  <c r="AE533" i="1" s="1"/>
  <c r="AA533" i="1"/>
  <c r="X533" i="1"/>
  <c r="Y533" i="1" s="1"/>
  <c r="U533" i="1"/>
  <c r="L533" i="1"/>
  <c r="M533" i="1" s="1"/>
  <c r="I533" i="1"/>
  <c r="AC532" i="1"/>
  <c r="AB532" i="1"/>
  <c r="AA532" i="1"/>
  <c r="W532" i="1"/>
  <c r="V532" i="1"/>
  <c r="U532" i="1"/>
  <c r="K532" i="1"/>
  <c r="J532" i="1"/>
  <c r="I532" i="1"/>
  <c r="I530" i="1" s="1"/>
  <c r="AD531" i="1"/>
  <c r="AE531" i="1" s="1"/>
  <c r="AA531" i="1"/>
  <c r="Y531" i="1"/>
  <c r="X531" i="1"/>
  <c r="U531" i="1"/>
  <c r="L531" i="1"/>
  <c r="M531" i="1" s="1"/>
  <c r="I531" i="1"/>
  <c r="B530" i="1"/>
  <c r="AE529" i="1"/>
  <c r="AD529" i="1"/>
  <c r="AA529" i="1"/>
  <c r="AA530" i="1" s="1"/>
  <c r="Y529" i="1"/>
  <c r="X529" i="1"/>
  <c r="U529" i="1"/>
  <c r="U530" i="1" s="1"/>
  <c r="M529" i="1"/>
  <c r="L529" i="1"/>
  <c r="I529" i="1"/>
  <c r="AC528" i="1"/>
  <c r="AB528" i="1"/>
  <c r="AA528" i="1"/>
  <c r="W528" i="1"/>
  <c r="V528" i="1"/>
  <c r="U528" i="1"/>
  <c r="U526" i="1" s="1"/>
  <c r="P528" i="1"/>
  <c r="K528" i="1"/>
  <c r="J528" i="1"/>
  <c r="I528" i="1"/>
  <c r="AD527" i="1"/>
  <c r="AE527" i="1" s="1"/>
  <c r="AA527" i="1"/>
  <c r="X527" i="1"/>
  <c r="Y527" i="1" s="1"/>
  <c r="U527" i="1"/>
  <c r="L527" i="1"/>
  <c r="M527" i="1" s="1"/>
  <c r="I527" i="1"/>
  <c r="I526" i="1"/>
  <c r="B526" i="1"/>
  <c r="AD525" i="1"/>
  <c r="AE525" i="1" s="1"/>
  <c r="AA525" i="1"/>
  <c r="AA526" i="1" s="1"/>
  <c r="Y525" i="1"/>
  <c r="X525" i="1"/>
  <c r="U525" i="1"/>
  <c r="L525" i="1"/>
  <c r="M525" i="1" s="1"/>
  <c r="I525" i="1"/>
  <c r="AC524" i="1"/>
  <c r="AB524" i="1"/>
  <c r="AA524" i="1"/>
  <c r="W524" i="1"/>
  <c r="V524" i="1"/>
  <c r="U524" i="1"/>
  <c r="P524" i="1"/>
  <c r="K524" i="1"/>
  <c r="J524" i="1"/>
  <c r="I524" i="1"/>
  <c r="AD523" i="1"/>
  <c r="AE523" i="1" s="1"/>
  <c r="AA523" i="1"/>
  <c r="X523" i="1"/>
  <c r="Y523" i="1" s="1"/>
  <c r="U523" i="1"/>
  <c r="L523" i="1"/>
  <c r="M523" i="1" s="1"/>
  <c r="I523" i="1"/>
  <c r="B522" i="1"/>
  <c r="AE521" i="1"/>
  <c r="AD521" i="1"/>
  <c r="AA521" i="1"/>
  <c r="X521" i="1"/>
  <c r="Y521" i="1" s="1"/>
  <c r="U521" i="1"/>
  <c r="L521" i="1"/>
  <c r="M521" i="1" s="1"/>
  <c r="I521" i="1"/>
  <c r="I522" i="1" s="1"/>
  <c r="AC520" i="1"/>
  <c r="AB520" i="1"/>
  <c r="AA520" i="1"/>
  <c r="W520" i="1"/>
  <c r="V520" i="1"/>
  <c r="U520" i="1"/>
  <c r="K520" i="1"/>
  <c r="J520" i="1"/>
  <c r="I520" i="1"/>
  <c r="AD519" i="1"/>
  <c r="AE519" i="1" s="1"/>
  <c r="AA519" i="1"/>
  <c r="X519" i="1"/>
  <c r="Y519" i="1" s="1"/>
  <c r="U519" i="1"/>
  <c r="L519" i="1"/>
  <c r="M519" i="1" s="1"/>
  <c r="I519" i="1"/>
  <c r="AC518" i="1"/>
  <c r="AB518" i="1"/>
  <c r="AA518" i="1"/>
  <c r="W518" i="1"/>
  <c r="V518" i="1"/>
  <c r="U518" i="1"/>
  <c r="K518" i="1"/>
  <c r="J518" i="1"/>
  <c r="I518" i="1"/>
  <c r="AD517" i="1"/>
  <c r="AE517" i="1" s="1"/>
  <c r="AA517" i="1"/>
  <c r="X517" i="1"/>
  <c r="Y517" i="1" s="1"/>
  <c r="U517" i="1"/>
  <c r="L517" i="1"/>
  <c r="M517" i="1" s="1"/>
  <c r="I517" i="1"/>
  <c r="B516" i="1"/>
  <c r="AD515" i="1"/>
  <c r="AE515" i="1" s="1"/>
  <c r="AA515" i="1"/>
  <c r="AA516" i="1" s="1"/>
  <c r="X515" i="1"/>
  <c r="Y515" i="1" s="1"/>
  <c r="U515" i="1"/>
  <c r="U516" i="1" s="1"/>
  <c r="M515" i="1"/>
  <c r="L515" i="1"/>
  <c r="I515" i="1"/>
  <c r="I516" i="1" s="1"/>
  <c r="AC514" i="1"/>
  <c r="AB514" i="1"/>
  <c r="AA514" i="1"/>
  <c r="W514" i="1"/>
  <c r="V514" i="1"/>
  <c r="U514" i="1"/>
  <c r="P514" i="1"/>
  <c r="K514" i="1"/>
  <c r="J514" i="1"/>
  <c r="I514" i="1"/>
  <c r="I512" i="1" s="1"/>
  <c r="AD513" i="1"/>
  <c r="AE513" i="1" s="1"/>
  <c r="AA513" i="1"/>
  <c r="X513" i="1"/>
  <c r="Y513" i="1" s="1"/>
  <c r="U513" i="1"/>
  <c r="L513" i="1"/>
  <c r="M513" i="1" s="1"/>
  <c r="I513" i="1"/>
  <c r="U512" i="1"/>
  <c r="B512" i="1"/>
  <c r="AD511" i="1"/>
  <c r="AE511" i="1" s="1"/>
  <c r="AA511" i="1"/>
  <c r="AA512" i="1" s="1"/>
  <c r="Y511" i="1"/>
  <c r="X511" i="1"/>
  <c r="U511" i="1"/>
  <c r="L511" i="1"/>
  <c r="M511" i="1" s="1"/>
  <c r="I511" i="1"/>
  <c r="AC510" i="1"/>
  <c r="AB510" i="1"/>
  <c r="AA510" i="1"/>
  <c r="W510" i="1"/>
  <c r="V510" i="1"/>
  <c r="U510" i="1"/>
  <c r="P510" i="1"/>
  <c r="K510" i="1"/>
  <c r="J510" i="1"/>
  <c r="I510" i="1"/>
  <c r="AD509" i="1"/>
  <c r="AE509" i="1" s="1"/>
  <c r="AA509" i="1"/>
  <c r="X509" i="1"/>
  <c r="Y509" i="1" s="1"/>
  <c r="U509" i="1"/>
  <c r="L509" i="1"/>
  <c r="M509" i="1" s="1"/>
  <c r="I509" i="1"/>
  <c r="B508" i="1"/>
  <c r="AD507" i="1"/>
  <c r="AE507" i="1" s="1"/>
  <c r="AA507" i="1"/>
  <c r="X507" i="1"/>
  <c r="Y507" i="1" s="1"/>
  <c r="U507" i="1"/>
  <c r="U508" i="1" s="1"/>
  <c r="L507" i="1"/>
  <c r="M507" i="1" s="1"/>
  <c r="I507" i="1"/>
  <c r="I508" i="1" s="1"/>
  <c r="AC506" i="1"/>
  <c r="AB506" i="1"/>
  <c r="AA506" i="1"/>
  <c r="W506" i="1"/>
  <c r="V506" i="1"/>
  <c r="U506" i="1"/>
  <c r="P506" i="1"/>
  <c r="K506" i="1"/>
  <c r="J506" i="1"/>
  <c r="I506" i="1"/>
  <c r="AD505" i="1"/>
  <c r="AE505" i="1" s="1"/>
  <c r="AA505" i="1"/>
  <c r="X505" i="1"/>
  <c r="Y505" i="1" s="1"/>
  <c r="U505" i="1"/>
  <c r="L505" i="1"/>
  <c r="M505" i="1" s="1"/>
  <c r="I505" i="1"/>
  <c r="B504" i="1"/>
  <c r="AD503" i="1"/>
  <c r="AE503" i="1" s="1"/>
  <c r="AA503" i="1"/>
  <c r="X503" i="1"/>
  <c r="Y503" i="1" s="1"/>
  <c r="U503" i="1"/>
  <c r="U504" i="1" s="1"/>
  <c r="M503" i="1"/>
  <c r="L503" i="1"/>
  <c r="I503" i="1"/>
  <c r="I504" i="1" s="1"/>
  <c r="AC502" i="1"/>
  <c r="AB502" i="1"/>
  <c r="AA502" i="1"/>
  <c r="W502" i="1"/>
  <c r="V502" i="1"/>
  <c r="U502" i="1"/>
  <c r="P502" i="1"/>
  <c r="K502" i="1"/>
  <c r="J502" i="1"/>
  <c r="I502" i="1"/>
  <c r="I500" i="1" s="1"/>
  <c r="AD501" i="1"/>
  <c r="AE501" i="1" s="1"/>
  <c r="AA501" i="1"/>
  <c r="X501" i="1"/>
  <c r="Y501" i="1" s="1"/>
  <c r="U501" i="1"/>
  <c r="L501" i="1"/>
  <c r="M501" i="1" s="1"/>
  <c r="I501" i="1"/>
  <c r="U500" i="1"/>
  <c r="B500" i="1"/>
  <c r="AD499" i="1"/>
  <c r="AE499" i="1" s="1"/>
  <c r="AA499" i="1"/>
  <c r="AA500" i="1" s="1"/>
  <c r="Y499" i="1"/>
  <c r="X499" i="1"/>
  <c r="U499" i="1"/>
  <c r="L499" i="1"/>
  <c r="M499" i="1" s="1"/>
  <c r="I499" i="1"/>
  <c r="AC498" i="1"/>
  <c r="AB498" i="1"/>
  <c r="AA498" i="1"/>
  <c r="W498" i="1"/>
  <c r="V498" i="1"/>
  <c r="U498" i="1"/>
  <c r="P498" i="1"/>
  <c r="K498" i="1"/>
  <c r="J498" i="1"/>
  <c r="I498" i="1"/>
  <c r="AD497" i="1"/>
  <c r="AE497" i="1" s="1"/>
  <c r="AA497" i="1"/>
  <c r="X497" i="1"/>
  <c r="Y497" i="1" s="1"/>
  <c r="U497" i="1"/>
  <c r="L497" i="1"/>
  <c r="M497" i="1" s="1"/>
  <c r="I497" i="1"/>
  <c r="B496" i="1"/>
  <c r="AD495" i="1"/>
  <c r="AE495" i="1" s="1"/>
  <c r="AA495" i="1"/>
  <c r="Y495" i="1"/>
  <c r="X495" i="1"/>
  <c r="U495" i="1"/>
  <c r="L495" i="1"/>
  <c r="M495" i="1" s="1"/>
  <c r="I495" i="1"/>
  <c r="AC494" i="1"/>
  <c r="AB494" i="1"/>
  <c r="AA494" i="1"/>
  <c r="W494" i="1"/>
  <c r="V494" i="1"/>
  <c r="U494" i="1"/>
  <c r="P494" i="1"/>
  <c r="K494" i="1"/>
  <c r="J494" i="1"/>
  <c r="I494" i="1"/>
  <c r="AD493" i="1"/>
  <c r="AE493" i="1" s="1"/>
  <c r="AA493" i="1"/>
  <c r="X493" i="1"/>
  <c r="Y493" i="1" s="1"/>
  <c r="U493" i="1"/>
  <c r="L493" i="1"/>
  <c r="M493" i="1" s="1"/>
  <c r="I493" i="1"/>
  <c r="I492" i="1"/>
  <c r="B492" i="1"/>
  <c r="AD491" i="1"/>
  <c r="AE491" i="1" s="1"/>
  <c r="AA491" i="1"/>
  <c r="X491" i="1"/>
  <c r="Y491" i="1" s="1"/>
  <c r="U491" i="1"/>
  <c r="L491" i="1"/>
  <c r="M491" i="1" s="1"/>
  <c r="I491" i="1"/>
  <c r="AC490" i="1"/>
  <c r="AB490" i="1"/>
  <c r="AA490" i="1"/>
  <c r="W490" i="1"/>
  <c r="V490" i="1"/>
  <c r="U490" i="1"/>
  <c r="P490" i="1"/>
  <c r="K490" i="1"/>
  <c r="J490" i="1"/>
  <c r="I490" i="1"/>
  <c r="AE489" i="1"/>
  <c r="AD489" i="1"/>
  <c r="AA489" i="1"/>
  <c r="X489" i="1"/>
  <c r="Y489" i="1" s="1"/>
  <c r="U489" i="1"/>
  <c r="M489" i="1"/>
  <c r="L489" i="1"/>
  <c r="I489" i="1"/>
  <c r="B488" i="1"/>
  <c r="AD487" i="1"/>
  <c r="AE487" i="1" s="1"/>
  <c r="AA487" i="1"/>
  <c r="AA488" i="1" s="1"/>
  <c r="X487" i="1"/>
  <c r="Y487" i="1" s="1"/>
  <c r="U487" i="1"/>
  <c r="U488" i="1" s="1"/>
  <c r="L487" i="1"/>
  <c r="M487" i="1" s="1"/>
  <c r="I487" i="1"/>
  <c r="AC486" i="1"/>
  <c r="AB486" i="1"/>
  <c r="AA486" i="1"/>
  <c r="W486" i="1"/>
  <c r="V486" i="1"/>
  <c r="U486" i="1"/>
  <c r="P486" i="1"/>
  <c r="K486" i="1"/>
  <c r="J486" i="1"/>
  <c r="I486" i="1"/>
  <c r="AD485" i="1"/>
  <c r="AE485" i="1" s="1"/>
  <c r="AA485" i="1"/>
  <c r="X485" i="1"/>
  <c r="Y485" i="1" s="1"/>
  <c r="U485" i="1"/>
  <c r="M485" i="1"/>
  <c r="L485" i="1"/>
  <c r="I485" i="1"/>
  <c r="B484" i="1"/>
  <c r="AD483" i="1"/>
  <c r="AE483" i="1" s="1"/>
  <c r="AA483" i="1"/>
  <c r="AA484" i="1" s="1"/>
  <c r="Y483" i="1"/>
  <c r="X483" i="1"/>
  <c r="U483" i="1"/>
  <c r="U484" i="1" s="1"/>
  <c r="L483" i="1"/>
  <c r="M483" i="1" s="1"/>
  <c r="I483" i="1"/>
  <c r="AC482" i="1"/>
  <c r="AB482" i="1"/>
  <c r="AA482" i="1"/>
  <c r="W482" i="1"/>
  <c r="V482" i="1"/>
  <c r="U482" i="1"/>
  <c r="P482" i="1"/>
  <c r="K482" i="1"/>
  <c r="J482" i="1"/>
  <c r="I482" i="1"/>
  <c r="AD481" i="1"/>
  <c r="AE481" i="1" s="1"/>
  <c r="AA481" i="1"/>
  <c r="X481" i="1"/>
  <c r="Y481" i="1" s="1"/>
  <c r="U481" i="1"/>
  <c r="L481" i="1"/>
  <c r="M481" i="1" s="1"/>
  <c r="I481" i="1"/>
  <c r="B480" i="1"/>
  <c r="L479" i="1"/>
  <c r="M479" i="1" s="1"/>
  <c r="I479" i="1"/>
  <c r="AA478" i="1"/>
  <c r="K478" i="1"/>
  <c r="J478" i="1"/>
  <c r="I478" i="1"/>
  <c r="L477" i="1"/>
  <c r="M477" i="1" s="1"/>
  <c r="I477" i="1"/>
  <c r="I476" i="1"/>
  <c r="B476" i="1"/>
  <c r="AD475" i="1"/>
  <c r="AE475" i="1" s="1"/>
  <c r="AA475" i="1"/>
  <c r="X475" i="1"/>
  <c r="Y475" i="1" s="1"/>
  <c r="U475" i="1"/>
  <c r="M475" i="1"/>
  <c r="L475" i="1"/>
  <c r="I475" i="1"/>
  <c r="AC474" i="1"/>
  <c r="AB474" i="1"/>
  <c r="AA474" i="1"/>
  <c r="W474" i="1"/>
  <c r="V474" i="1"/>
  <c r="U474" i="1"/>
  <c r="K474" i="1"/>
  <c r="J474" i="1"/>
  <c r="I474" i="1"/>
  <c r="AE473" i="1"/>
  <c r="AD473" i="1"/>
  <c r="AA473" i="1"/>
  <c r="X473" i="1"/>
  <c r="Y473" i="1" s="1"/>
  <c r="U473" i="1"/>
  <c r="M473" i="1"/>
  <c r="L473" i="1"/>
  <c r="I473" i="1"/>
  <c r="AC472" i="1"/>
  <c r="AB472" i="1"/>
  <c r="AA472" i="1"/>
  <c r="W472" i="1"/>
  <c r="V472" i="1"/>
  <c r="U472" i="1"/>
  <c r="K472" i="1"/>
  <c r="J472" i="1"/>
  <c r="I472" i="1"/>
  <c r="AE471" i="1"/>
  <c r="AD471" i="1"/>
  <c r="AA471" i="1"/>
  <c r="AA477" i="1" s="1"/>
  <c r="X471" i="1"/>
  <c r="Y471" i="1" s="1"/>
  <c r="U471" i="1"/>
  <c r="U477" i="1" s="1"/>
  <c r="M471" i="1"/>
  <c r="L471" i="1"/>
  <c r="I471" i="1"/>
  <c r="B470" i="1"/>
  <c r="AD469" i="1"/>
  <c r="AE469" i="1" s="1"/>
  <c r="AA469" i="1"/>
  <c r="AA470" i="1" s="1"/>
  <c r="X469" i="1"/>
  <c r="Y469" i="1" s="1"/>
  <c r="U469" i="1"/>
  <c r="U470" i="1" s="1"/>
  <c r="L469" i="1"/>
  <c r="M469" i="1" s="1"/>
  <c r="I469" i="1"/>
  <c r="AC468" i="1"/>
  <c r="AB468" i="1"/>
  <c r="AA468" i="1"/>
  <c r="W468" i="1"/>
  <c r="V468" i="1"/>
  <c r="U468" i="1"/>
  <c r="P468" i="1"/>
  <c r="K468" i="1"/>
  <c r="J468" i="1"/>
  <c r="I468" i="1"/>
  <c r="AD467" i="1"/>
  <c r="AE467" i="1" s="1"/>
  <c r="AA467" i="1"/>
  <c r="X467" i="1"/>
  <c r="Y467" i="1" s="1"/>
  <c r="U467" i="1"/>
  <c r="M467" i="1"/>
  <c r="L467" i="1"/>
  <c r="I467" i="1"/>
  <c r="U466" i="1"/>
  <c r="B466" i="1"/>
  <c r="AD465" i="1"/>
  <c r="AE465" i="1" s="1"/>
  <c r="AA465" i="1"/>
  <c r="AA466" i="1" s="1"/>
  <c r="X465" i="1"/>
  <c r="Y465" i="1" s="1"/>
  <c r="U465" i="1"/>
  <c r="L465" i="1"/>
  <c r="M465" i="1" s="1"/>
  <c r="I465" i="1"/>
  <c r="AC464" i="1"/>
  <c r="AB464" i="1"/>
  <c r="AA464" i="1"/>
  <c r="W464" i="1"/>
  <c r="V464" i="1"/>
  <c r="U464" i="1"/>
  <c r="P464" i="1"/>
  <c r="K464" i="1"/>
  <c r="J464" i="1"/>
  <c r="I464" i="1"/>
  <c r="AE463" i="1"/>
  <c r="AD463" i="1"/>
  <c r="AA463" i="1"/>
  <c r="X463" i="1"/>
  <c r="Y463" i="1" s="1"/>
  <c r="U463" i="1"/>
  <c r="L463" i="1"/>
  <c r="M463" i="1" s="1"/>
  <c r="I463" i="1"/>
  <c r="B462" i="1"/>
  <c r="AD461" i="1"/>
  <c r="AE461" i="1" s="1"/>
  <c r="AA461" i="1"/>
  <c r="X461" i="1"/>
  <c r="Y461" i="1" s="1"/>
  <c r="U461" i="1"/>
  <c r="M461" i="1"/>
  <c r="L461" i="1"/>
  <c r="I461" i="1"/>
  <c r="AC460" i="1"/>
  <c r="AB460" i="1"/>
  <c r="AA460" i="1"/>
  <c r="W460" i="1"/>
  <c r="V460" i="1"/>
  <c r="U460" i="1"/>
  <c r="P460" i="1"/>
  <c r="K460" i="1"/>
  <c r="J460" i="1"/>
  <c r="I460" i="1"/>
  <c r="AD459" i="1"/>
  <c r="AE459" i="1" s="1"/>
  <c r="AA459" i="1"/>
  <c r="X459" i="1"/>
  <c r="Y459" i="1" s="1"/>
  <c r="U459" i="1"/>
  <c r="L459" i="1"/>
  <c r="M459" i="1" s="1"/>
  <c r="I459" i="1"/>
  <c r="AA458" i="1"/>
  <c r="U458" i="1"/>
  <c r="B458" i="1"/>
  <c r="AE457" i="1"/>
  <c r="AD457" i="1"/>
  <c r="AA457" i="1"/>
  <c r="X457" i="1"/>
  <c r="Y457" i="1" s="1"/>
  <c r="U457" i="1"/>
  <c r="L457" i="1"/>
  <c r="M457" i="1" s="1"/>
  <c r="I457" i="1"/>
  <c r="AC456" i="1"/>
  <c r="AB456" i="1"/>
  <c r="AA456" i="1"/>
  <c r="W456" i="1"/>
  <c r="V456" i="1"/>
  <c r="U456" i="1"/>
  <c r="P456" i="1"/>
  <c r="K456" i="1"/>
  <c r="J456" i="1"/>
  <c r="I456" i="1"/>
  <c r="AD455" i="1"/>
  <c r="AE455" i="1" s="1"/>
  <c r="AA455" i="1"/>
  <c r="X455" i="1"/>
  <c r="Y455" i="1" s="1"/>
  <c r="U455" i="1"/>
  <c r="L455" i="1"/>
  <c r="M455" i="1" s="1"/>
  <c r="I455" i="1"/>
  <c r="AD453" i="1"/>
  <c r="AE453" i="1" s="1"/>
  <c r="AA453" i="1"/>
  <c r="AA454" i="1" s="1"/>
  <c r="X453" i="1"/>
  <c r="Y453" i="1" s="1"/>
  <c r="U453" i="1"/>
  <c r="U454" i="1" s="1"/>
  <c r="L453" i="1"/>
  <c r="M453" i="1" s="1"/>
  <c r="I453" i="1"/>
  <c r="I454" i="1" s="1"/>
  <c r="AC452" i="1"/>
  <c r="AB452" i="1"/>
  <c r="AA452" i="1"/>
  <c r="AA450" i="1" s="1"/>
  <c r="W452" i="1"/>
  <c r="V452" i="1"/>
  <c r="U452" i="1"/>
  <c r="P452" i="1"/>
  <c r="K452" i="1"/>
  <c r="J452" i="1"/>
  <c r="I452" i="1"/>
  <c r="AD451" i="1"/>
  <c r="AE451" i="1" s="1"/>
  <c r="AA451" i="1"/>
  <c r="X451" i="1"/>
  <c r="Y451" i="1" s="1"/>
  <c r="U451" i="1"/>
  <c r="M451" i="1"/>
  <c r="L451" i="1"/>
  <c r="I451" i="1"/>
  <c r="AD449" i="1"/>
  <c r="AE449" i="1" s="1"/>
  <c r="AA449" i="1"/>
  <c r="X449" i="1"/>
  <c r="Y449" i="1" s="1"/>
  <c r="U449" i="1"/>
  <c r="L449" i="1"/>
  <c r="M449" i="1" s="1"/>
  <c r="I449" i="1"/>
  <c r="I450" i="1" s="1"/>
  <c r="AC448" i="1"/>
  <c r="AB448" i="1"/>
  <c r="AA448" i="1"/>
  <c r="W448" i="1"/>
  <c r="V448" i="1"/>
  <c r="U448" i="1"/>
  <c r="P448" i="1"/>
  <c r="K448" i="1"/>
  <c r="J448" i="1"/>
  <c r="I448" i="1"/>
  <c r="AD447" i="1"/>
  <c r="AE447" i="1" s="1"/>
  <c r="AA447" i="1"/>
  <c r="X447" i="1"/>
  <c r="Y447" i="1" s="1"/>
  <c r="U447" i="1"/>
  <c r="L447" i="1"/>
  <c r="M447" i="1" s="1"/>
  <c r="I447" i="1"/>
  <c r="I484" i="1" l="1"/>
  <c r="I552" i="1"/>
  <c r="U462" i="1"/>
  <c r="U478" i="1"/>
  <c r="U476" i="1" s="1"/>
  <c r="AA496" i="1"/>
  <c r="AA476" i="1"/>
  <c r="I480" i="1"/>
  <c r="AA572" i="1"/>
  <c r="U572" i="1"/>
  <c r="AA618" i="1"/>
  <c r="AA636" i="1"/>
  <c r="U479" i="1"/>
  <c r="U480" i="1" s="1"/>
  <c r="I458" i="1"/>
  <c r="AA560" i="1"/>
  <c r="U586" i="1"/>
  <c r="U624" i="1"/>
  <c r="U522" i="1"/>
  <c r="I624" i="1"/>
  <c r="AA462" i="1"/>
  <c r="I470" i="1"/>
  <c r="I488" i="1"/>
  <c r="I496" i="1"/>
  <c r="AA504" i="1"/>
  <c r="U560" i="1"/>
  <c r="AA564" i="1"/>
  <c r="U590" i="1"/>
  <c r="U606" i="1"/>
  <c r="AA624" i="1"/>
  <c r="U450" i="1"/>
  <c r="U492" i="1"/>
  <c r="AA522" i="1"/>
  <c r="AA548" i="1"/>
  <c r="I462" i="1"/>
  <c r="U496" i="1"/>
  <c r="AA508" i="1"/>
  <c r="U568" i="1"/>
  <c r="I466" i="1"/>
  <c r="AA492" i="1"/>
  <c r="AA479" i="1"/>
  <c r="AA480" i="1" s="1"/>
  <c r="AA365" i="1" l="1"/>
  <c r="AA327" i="1"/>
  <c r="AA328" i="1"/>
  <c r="AA329" i="1"/>
  <c r="AD329" i="1"/>
  <c r="B446" i="1" l="1"/>
  <c r="AD445" i="1"/>
  <c r="AE445" i="1" s="1"/>
  <c r="AA445" i="1"/>
  <c r="AA446" i="1" s="1"/>
  <c r="X445" i="1"/>
  <c r="Y445" i="1" s="1"/>
  <c r="U445" i="1"/>
  <c r="U446" i="1" s="1"/>
  <c r="L445" i="1"/>
  <c r="M445" i="1" s="1"/>
  <c r="I445" i="1"/>
  <c r="I446" i="1" s="1"/>
  <c r="AC444" i="1"/>
  <c r="AB444" i="1"/>
  <c r="AA444" i="1"/>
  <c r="W444" i="1"/>
  <c r="V444" i="1"/>
  <c r="U444" i="1"/>
  <c r="P444" i="1"/>
  <c r="K444" i="1"/>
  <c r="J444" i="1"/>
  <c r="I444" i="1"/>
  <c r="AD443" i="1"/>
  <c r="AE443" i="1" s="1"/>
  <c r="AA443" i="1"/>
  <c r="X443" i="1"/>
  <c r="Y443" i="1" s="1"/>
  <c r="U443" i="1"/>
  <c r="L443" i="1"/>
  <c r="M443" i="1" s="1"/>
  <c r="I443" i="1"/>
  <c r="B442" i="1"/>
  <c r="AD441" i="1"/>
  <c r="AE441" i="1" s="1"/>
  <c r="AA441" i="1"/>
  <c r="AA442" i="1" s="1"/>
  <c r="X441" i="1"/>
  <c r="Y441" i="1" s="1"/>
  <c r="U441" i="1"/>
  <c r="U442" i="1" s="1"/>
  <c r="L441" i="1"/>
  <c r="M441" i="1" s="1"/>
  <c r="I441" i="1"/>
  <c r="I442" i="1" s="1"/>
  <c r="AC440" i="1"/>
  <c r="AB440" i="1"/>
  <c r="AA440" i="1"/>
  <c r="W440" i="1"/>
  <c r="V440" i="1"/>
  <c r="U440" i="1"/>
  <c r="K440" i="1"/>
  <c r="J440" i="1"/>
  <c r="I440" i="1"/>
  <c r="AD439" i="1"/>
  <c r="AE439" i="1" s="1"/>
  <c r="AA439" i="1"/>
  <c r="X439" i="1"/>
  <c r="Y439" i="1" s="1"/>
  <c r="U439" i="1"/>
  <c r="L439" i="1"/>
  <c r="M439" i="1" s="1"/>
  <c r="I439" i="1"/>
  <c r="AC438" i="1"/>
  <c r="AB438" i="1"/>
  <c r="AA438" i="1"/>
  <c r="W438" i="1"/>
  <c r="V438" i="1"/>
  <c r="U438" i="1"/>
  <c r="K438" i="1"/>
  <c r="J438" i="1"/>
  <c r="I438" i="1"/>
  <c r="AD437" i="1"/>
  <c r="AE437" i="1" s="1"/>
  <c r="AA437" i="1"/>
  <c r="X437" i="1"/>
  <c r="Y437" i="1" s="1"/>
  <c r="U437" i="1"/>
  <c r="L437" i="1"/>
  <c r="M437" i="1" s="1"/>
  <c r="I437" i="1"/>
  <c r="AC436" i="1"/>
  <c r="AB436" i="1"/>
  <c r="AA436" i="1"/>
  <c r="W436" i="1"/>
  <c r="V436" i="1"/>
  <c r="U436" i="1"/>
  <c r="K436" i="1"/>
  <c r="J436" i="1"/>
  <c r="I436" i="1"/>
  <c r="AD435" i="1"/>
  <c r="AE435" i="1" s="1"/>
  <c r="AA435" i="1"/>
  <c r="X435" i="1"/>
  <c r="Y435" i="1" s="1"/>
  <c r="U435" i="1"/>
  <c r="L435" i="1"/>
  <c r="M435" i="1" s="1"/>
  <c r="I435" i="1"/>
  <c r="B434" i="1"/>
  <c r="AD433" i="1"/>
  <c r="AE433" i="1" s="1"/>
  <c r="AA433" i="1"/>
  <c r="AA434" i="1" s="1"/>
  <c r="X433" i="1"/>
  <c r="Y433" i="1" s="1"/>
  <c r="U433" i="1"/>
  <c r="L433" i="1"/>
  <c r="M433" i="1" s="1"/>
  <c r="I433" i="1"/>
  <c r="I434" i="1" s="1"/>
  <c r="AC432" i="1"/>
  <c r="AB432" i="1"/>
  <c r="AA432" i="1"/>
  <c r="W432" i="1"/>
  <c r="V432" i="1"/>
  <c r="U432" i="1"/>
  <c r="P432" i="1"/>
  <c r="K432" i="1"/>
  <c r="J432" i="1"/>
  <c r="I432" i="1"/>
  <c r="AD431" i="1"/>
  <c r="AE431" i="1" s="1"/>
  <c r="AA431" i="1"/>
  <c r="X431" i="1"/>
  <c r="Y431" i="1" s="1"/>
  <c r="U431" i="1"/>
  <c r="L431" i="1"/>
  <c r="M431" i="1" s="1"/>
  <c r="I431" i="1"/>
  <c r="B430" i="1"/>
  <c r="AD429" i="1"/>
  <c r="AE429" i="1" s="1"/>
  <c r="AA429" i="1"/>
  <c r="AA430" i="1" s="1"/>
  <c r="X429" i="1"/>
  <c r="Y429" i="1" s="1"/>
  <c r="U429" i="1"/>
  <c r="U430" i="1" s="1"/>
  <c r="L429" i="1"/>
  <c r="M429" i="1" s="1"/>
  <c r="I429" i="1"/>
  <c r="AC428" i="1"/>
  <c r="AB428" i="1"/>
  <c r="AA428" i="1"/>
  <c r="W428" i="1"/>
  <c r="V428" i="1"/>
  <c r="U428" i="1"/>
  <c r="P428" i="1"/>
  <c r="K428" i="1"/>
  <c r="J428" i="1"/>
  <c r="I428" i="1"/>
  <c r="AE427" i="1"/>
  <c r="AD427" i="1"/>
  <c r="AA427" i="1"/>
  <c r="Y427" i="1"/>
  <c r="X427" i="1"/>
  <c r="U427" i="1"/>
  <c r="L427" i="1"/>
  <c r="M427" i="1" s="1"/>
  <c r="I427" i="1"/>
  <c r="B426" i="1"/>
  <c r="AD425" i="1"/>
  <c r="AE425" i="1" s="1"/>
  <c r="AA425" i="1"/>
  <c r="AA426" i="1" s="1"/>
  <c r="X425" i="1"/>
  <c r="Y425" i="1" s="1"/>
  <c r="U425" i="1"/>
  <c r="U426" i="1" s="1"/>
  <c r="L425" i="1"/>
  <c r="M425" i="1" s="1"/>
  <c r="I425" i="1"/>
  <c r="AC424" i="1"/>
  <c r="AB424" i="1"/>
  <c r="AA424" i="1"/>
  <c r="W424" i="1"/>
  <c r="V424" i="1"/>
  <c r="U424" i="1"/>
  <c r="P424" i="1"/>
  <c r="K424" i="1"/>
  <c r="J424" i="1"/>
  <c r="I424" i="1"/>
  <c r="AD423" i="1"/>
  <c r="AE423" i="1" s="1"/>
  <c r="AA423" i="1"/>
  <c r="X423" i="1"/>
  <c r="Y423" i="1" s="1"/>
  <c r="U423" i="1"/>
  <c r="L423" i="1"/>
  <c r="M423" i="1" s="1"/>
  <c r="I423" i="1"/>
  <c r="B422" i="1"/>
  <c r="AD421" i="1"/>
  <c r="AE421" i="1" s="1"/>
  <c r="AA421" i="1"/>
  <c r="AA422" i="1" s="1"/>
  <c r="Y421" i="1"/>
  <c r="X421" i="1"/>
  <c r="U421" i="1"/>
  <c r="L421" i="1"/>
  <c r="M421" i="1" s="1"/>
  <c r="I421" i="1"/>
  <c r="I422" i="1" s="1"/>
  <c r="AC420" i="1"/>
  <c r="AB420" i="1"/>
  <c r="AA420" i="1"/>
  <c r="W420" i="1"/>
  <c r="V420" i="1"/>
  <c r="U420" i="1"/>
  <c r="K420" i="1"/>
  <c r="J420" i="1"/>
  <c r="I420" i="1"/>
  <c r="AD419" i="1"/>
  <c r="AE419" i="1" s="1"/>
  <c r="AA419" i="1"/>
  <c r="X419" i="1"/>
  <c r="Y419" i="1" s="1"/>
  <c r="U419" i="1"/>
  <c r="M419" i="1"/>
  <c r="L419" i="1"/>
  <c r="I419" i="1"/>
  <c r="AC418" i="1"/>
  <c r="AB418" i="1"/>
  <c r="AA418" i="1"/>
  <c r="W418" i="1"/>
  <c r="V418" i="1"/>
  <c r="U418" i="1"/>
  <c r="K418" i="1"/>
  <c r="J418" i="1"/>
  <c r="I418" i="1"/>
  <c r="AE417" i="1"/>
  <c r="AD417" i="1"/>
  <c r="AA417" i="1"/>
  <c r="X417" i="1"/>
  <c r="Y417" i="1" s="1"/>
  <c r="U417" i="1"/>
  <c r="L417" i="1"/>
  <c r="M417" i="1" s="1"/>
  <c r="I417" i="1"/>
  <c r="AC416" i="1"/>
  <c r="AB416" i="1"/>
  <c r="AA416" i="1"/>
  <c r="W416" i="1"/>
  <c r="V416" i="1"/>
  <c r="U416" i="1"/>
  <c r="K416" i="1"/>
  <c r="J416" i="1"/>
  <c r="I416" i="1"/>
  <c r="AD415" i="1"/>
  <c r="AE415" i="1" s="1"/>
  <c r="AA415" i="1"/>
  <c r="X415" i="1"/>
  <c r="Y415" i="1" s="1"/>
  <c r="U415" i="1"/>
  <c r="M415" i="1"/>
  <c r="L415" i="1"/>
  <c r="I415" i="1"/>
  <c r="B414" i="1"/>
  <c r="AD413" i="1"/>
  <c r="AE413" i="1" s="1"/>
  <c r="AA413" i="1"/>
  <c r="AA414" i="1" s="1"/>
  <c r="X413" i="1"/>
  <c r="Y413" i="1" s="1"/>
  <c r="U413" i="1"/>
  <c r="U414" i="1" s="1"/>
  <c r="M413" i="1"/>
  <c r="L413" i="1"/>
  <c r="I413" i="1"/>
  <c r="AC412" i="1"/>
  <c r="AB412" i="1"/>
  <c r="AA412" i="1"/>
  <c r="W412" i="1"/>
  <c r="V412" i="1"/>
  <c r="U412" i="1"/>
  <c r="P412" i="1"/>
  <c r="K412" i="1"/>
  <c r="J412" i="1"/>
  <c r="I412" i="1"/>
  <c r="AD411" i="1"/>
  <c r="AE411" i="1" s="1"/>
  <c r="AA411" i="1"/>
  <c r="X411" i="1"/>
  <c r="Y411" i="1" s="1"/>
  <c r="U411" i="1"/>
  <c r="L411" i="1"/>
  <c r="M411" i="1" s="1"/>
  <c r="I411" i="1"/>
  <c r="B410" i="1"/>
  <c r="AD409" i="1"/>
  <c r="AE409" i="1" s="1"/>
  <c r="AA409" i="1"/>
  <c r="AA410" i="1" s="1"/>
  <c r="X409" i="1"/>
  <c r="Y409" i="1" s="1"/>
  <c r="U409" i="1"/>
  <c r="U410" i="1" s="1"/>
  <c r="L409" i="1"/>
  <c r="M409" i="1" s="1"/>
  <c r="I409" i="1"/>
  <c r="AC408" i="1"/>
  <c r="AB408" i="1"/>
  <c r="AA408" i="1"/>
  <c r="W408" i="1"/>
  <c r="V408" i="1"/>
  <c r="U408" i="1"/>
  <c r="P408" i="1"/>
  <c r="K408" i="1"/>
  <c r="J408" i="1"/>
  <c r="I408" i="1"/>
  <c r="AD407" i="1"/>
  <c r="AE407" i="1" s="1"/>
  <c r="AA407" i="1"/>
  <c r="Y407" i="1"/>
  <c r="X407" i="1"/>
  <c r="U407" i="1"/>
  <c r="L407" i="1"/>
  <c r="M407" i="1" s="1"/>
  <c r="I407" i="1"/>
  <c r="B406" i="1"/>
  <c r="AD405" i="1"/>
  <c r="AE405" i="1" s="1"/>
  <c r="AA405" i="1"/>
  <c r="AA406" i="1" s="1"/>
  <c r="X405" i="1"/>
  <c r="Y405" i="1" s="1"/>
  <c r="U405" i="1"/>
  <c r="L405" i="1"/>
  <c r="M405" i="1" s="1"/>
  <c r="I405" i="1"/>
  <c r="AC404" i="1"/>
  <c r="AB404" i="1"/>
  <c r="AA404" i="1"/>
  <c r="W404" i="1"/>
  <c r="V404" i="1"/>
  <c r="U404" i="1"/>
  <c r="P404" i="1"/>
  <c r="K404" i="1"/>
  <c r="J404" i="1"/>
  <c r="I404" i="1"/>
  <c r="AD403" i="1"/>
  <c r="AE403" i="1" s="1"/>
  <c r="AA403" i="1"/>
  <c r="X403" i="1"/>
  <c r="Y403" i="1" s="1"/>
  <c r="U403" i="1"/>
  <c r="L403" i="1"/>
  <c r="M403" i="1" s="1"/>
  <c r="I403" i="1"/>
  <c r="B402" i="1"/>
  <c r="AD401" i="1"/>
  <c r="AE401" i="1" s="1"/>
  <c r="AA401" i="1"/>
  <c r="AA402" i="1" s="1"/>
  <c r="X401" i="1"/>
  <c r="Y401" i="1" s="1"/>
  <c r="U401" i="1"/>
  <c r="L401" i="1"/>
  <c r="M401" i="1" s="1"/>
  <c r="I401" i="1"/>
  <c r="I402" i="1" s="1"/>
  <c r="AC400" i="1"/>
  <c r="AB400" i="1"/>
  <c r="AA400" i="1"/>
  <c r="W400" i="1"/>
  <c r="V400" i="1"/>
  <c r="U400" i="1"/>
  <c r="P400" i="1"/>
  <c r="K400" i="1"/>
  <c r="J400" i="1"/>
  <c r="I400" i="1"/>
  <c r="AD399" i="1"/>
  <c r="AE399" i="1" s="1"/>
  <c r="AA399" i="1"/>
  <c r="X399" i="1"/>
  <c r="Y399" i="1" s="1"/>
  <c r="U399" i="1"/>
  <c r="L399" i="1"/>
  <c r="M399" i="1" s="1"/>
  <c r="I399" i="1"/>
  <c r="B398" i="1"/>
  <c r="AE397" i="1"/>
  <c r="AD397" i="1"/>
  <c r="AA397" i="1"/>
  <c r="AA398" i="1" s="1"/>
  <c r="X397" i="1"/>
  <c r="Y397" i="1" s="1"/>
  <c r="U397" i="1"/>
  <c r="L397" i="1"/>
  <c r="M397" i="1" s="1"/>
  <c r="I397" i="1"/>
  <c r="I398" i="1" s="1"/>
  <c r="AC396" i="1"/>
  <c r="AB396" i="1"/>
  <c r="AA396" i="1"/>
  <c r="W396" i="1"/>
  <c r="V396" i="1"/>
  <c r="U396" i="1"/>
  <c r="P396" i="1"/>
  <c r="K396" i="1"/>
  <c r="J396" i="1"/>
  <c r="I396" i="1"/>
  <c r="AD395" i="1"/>
  <c r="AE395" i="1" s="1"/>
  <c r="AA395" i="1"/>
  <c r="X395" i="1"/>
  <c r="Y395" i="1" s="1"/>
  <c r="U395" i="1"/>
  <c r="L395" i="1"/>
  <c r="M395" i="1" s="1"/>
  <c r="I395" i="1"/>
  <c r="B394" i="1"/>
  <c r="AD393" i="1"/>
  <c r="AE393" i="1" s="1"/>
  <c r="AA393" i="1"/>
  <c r="X393" i="1"/>
  <c r="Y393" i="1" s="1"/>
  <c r="U393" i="1"/>
  <c r="L393" i="1"/>
  <c r="M393" i="1" s="1"/>
  <c r="I393" i="1"/>
  <c r="AC392" i="1"/>
  <c r="AB392" i="1"/>
  <c r="AA392" i="1"/>
  <c r="W392" i="1"/>
  <c r="V392" i="1"/>
  <c r="U392" i="1"/>
  <c r="P392" i="1"/>
  <c r="K392" i="1"/>
  <c r="J392" i="1"/>
  <c r="I392" i="1"/>
  <c r="AD391" i="1"/>
  <c r="AE391" i="1" s="1"/>
  <c r="AA391" i="1"/>
  <c r="X391" i="1"/>
  <c r="Y391" i="1" s="1"/>
  <c r="U391" i="1"/>
  <c r="L391" i="1"/>
  <c r="M391" i="1" s="1"/>
  <c r="I391" i="1"/>
  <c r="B390" i="1"/>
  <c r="AD389" i="1"/>
  <c r="AE389" i="1" s="1"/>
  <c r="AA389" i="1"/>
  <c r="Y389" i="1"/>
  <c r="X389" i="1"/>
  <c r="U389" i="1"/>
  <c r="U390" i="1" s="1"/>
  <c r="L389" i="1"/>
  <c r="M389" i="1" s="1"/>
  <c r="I389" i="1"/>
  <c r="I390" i="1" s="1"/>
  <c r="AC388" i="1"/>
  <c r="AB388" i="1"/>
  <c r="AA388" i="1"/>
  <c r="W388" i="1"/>
  <c r="V388" i="1"/>
  <c r="U388" i="1"/>
  <c r="K388" i="1"/>
  <c r="J388" i="1"/>
  <c r="I388" i="1"/>
  <c r="AD387" i="1"/>
  <c r="AE387" i="1" s="1"/>
  <c r="AA387" i="1"/>
  <c r="X387" i="1"/>
  <c r="Y387" i="1" s="1"/>
  <c r="U387" i="1"/>
  <c r="L387" i="1"/>
  <c r="M387" i="1" s="1"/>
  <c r="I387" i="1"/>
  <c r="AC386" i="1"/>
  <c r="AB386" i="1"/>
  <c r="AA386" i="1"/>
  <c r="W386" i="1"/>
  <c r="V386" i="1"/>
  <c r="U386" i="1"/>
  <c r="K386" i="1"/>
  <c r="J386" i="1"/>
  <c r="I386" i="1"/>
  <c r="AD385" i="1"/>
  <c r="AE385" i="1" s="1"/>
  <c r="AA385" i="1"/>
  <c r="Y385" i="1"/>
  <c r="X385" i="1"/>
  <c r="U385" i="1"/>
  <c r="L385" i="1"/>
  <c r="M385" i="1" s="1"/>
  <c r="I385" i="1"/>
  <c r="AC384" i="1"/>
  <c r="AB384" i="1"/>
  <c r="AA384" i="1"/>
  <c r="W384" i="1"/>
  <c r="V384" i="1"/>
  <c r="U384" i="1"/>
  <c r="K384" i="1"/>
  <c r="J384" i="1"/>
  <c r="I384" i="1"/>
  <c r="AD383" i="1"/>
  <c r="AE383" i="1" s="1"/>
  <c r="AA383" i="1"/>
  <c r="X383" i="1"/>
  <c r="Y383" i="1" s="1"/>
  <c r="U383" i="1"/>
  <c r="L383" i="1"/>
  <c r="M383" i="1" s="1"/>
  <c r="I383" i="1"/>
  <c r="AC382" i="1"/>
  <c r="AB382" i="1"/>
  <c r="AA382" i="1"/>
  <c r="W382" i="1"/>
  <c r="V382" i="1"/>
  <c r="U382" i="1"/>
  <c r="K382" i="1"/>
  <c r="J382" i="1"/>
  <c r="I382" i="1"/>
  <c r="AD381" i="1"/>
  <c r="AE381" i="1" s="1"/>
  <c r="AA381" i="1"/>
  <c r="Y381" i="1"/>
  <c r="X381" i="1"/>
  <c r="U381" i="1"/>
  <c r="L381" i="1"/>
  <c r="M381" i="1" s="1"/>
  <c r="I381" i="1"/>
  <c r="AC380" i="1"/>
  <c r="AB380" i="1"/>
  <c r="AA380" i="1"/>
  <c r="W380" i="1"/>
  <c r="V380" i="1"/>
  <c r="U380" i="1"/>
  <c r="K380" i="1"/>
  <c r="J380" i="1"/>
  <c r="I380" i="1"/>
  <c r="AD379" i="1"/>
  <c r="AE379" i="1" s="1"/>
  <c r="AA379" i="1"/>
  <c r="X379" i="1"/>
  <c r="Y379" i="1" s="1"/>
  <c r="U379" i="1"/>
  <c r="L379" i="1"/>
  <c r="M379" i="1" s="1"/>
  <c r="I379" i="1"/>
  <c r="AC378" i="1"/>
  <c r="AB378" i="1"/>
  <c r="AA378" i="1"/>
  <c r="W378" i="1"/>
  <c r="V378" i="1"/>
  <c r="U378" i="1"/>
  <c r="K378" i="1"/>
  <c r="J378" i="1"/>
  <c r="I378" i="1"/>
  <c r="AD377" i="1"/>
  <c r="AE377" i="1" s="1"/>
  <c r="AA377" i="1"/>
  <c r="X377" i="1"/>
  <c r="Y377" i="1" s="1"/>
  <c r="U377" i="1"/>
  <c r="L377" i="1"/>
  <c r="M377" i="1" s="1"/>
  <c r="I377" i="1"/>
  <c r="AC376" i="1"/>
  <c r="AB376" i="1"/>
  <c r="AA376" i="1"/>
  <c r="W376" i="1"/>
  <c r="V376" i="1"/>
  <c r="U376" i="1"/>
  <c r="K376" i="1"/>
  <c r="J376" i="1"/>
  <c r="I376" i="1"/>
  <c r="AD375" i="1"/>
  <c r="AE375" i="1" s="1"/>
  <c r="AA375" i="1"/>
  <c r="X375" i="1"/>
  <c r="Y375" i="1" s="1"/>
  <c r="U375" i="1"/>
  <c r="L375" i="1"/>
  <c r="M375" i="1" s="1"/>
  <c r="I375" i="1"/>
  <c r="B374" i="1"/>
  <c r="AD373" i="1"/>
  <c r="AE373" i="1" s="1"/>
  <c r="AA373" i="1"/>
  <c r="AA374" i="1" s="1"/>
  <c r="Y373" i="1"/>
  <c r="X373" i="1"/>
  <c r="U373" i="1"/>
  <c r="L373" i="1"/>
  <c r="M373" i="1" s="1"/>
  <c r="I373" i="1"/>
  <c r="AC372" i="1"/>
  <c r="AB372" i="1"/>
  <c r="AA372" i="1"/>
  <c r="W372" i="1"/>
  <c r="V372" i="1"/>
  <c r="U372" i="1"/>
  <c r="P372" i="1"/>
  <c r="K372" i="1"/>
  <c r="J372" i="1"/>
  <c r="I372" i="1"/>
  <c r="AD371" i="1"/>
  <c r="AE371" i="1" s="1"/>
  <c r="AA371" i="1"/>
  <c r="Y371" i="1"/>
  <c r="X371" i="1"/>
  <c r="U371" i="1"/>
  <c r="L371" i="1"/>
  <c r="M371" i="1" s="1"/>
  <c r="I371" i="1"/>
  <c r="B370" i="1"/>
  <c r="AD369" i="1"/>
  <c r="AE369" i="1" s="1"/>
  <c r="AA369" i="1"/>
  <c r="AA370" i="1" s="1"/>
  <c r="X369" i="1"/>
  <c r="Y369" i="1" s="1"/>
  <c r="U369" i="1"/>
  <c r="L369" i="1"/>
  <c r="M369" i="1" s="1"/>
  <c r="I369" i="1"/>
  <c r="I370" i="1" s="1"/>
  <c r="AC368" i="1"/>
  <c r="AB368" i="1"/>
  <c r="AA368" i="1"/>
  <c r="AA366" i="1" s="1"/>
  <c r="W368" i="1"/>
  <c r="V368" i="1"/>
  <c r="U368" i="1"/>
  <c r="P368" i="1"/>
  <c r="K368" i="1"/>
  <c r="J368" i="1"/>
  <c r="I368" i="1"/>
  <c r="AE367" i="1"/>
  <c r="AD367" i="1"/>
  <c r="AA367" i="1"/>
  <c r="X367" i="1"/>
  <c r="Y367" i="1" s="1"/>
  <c r="U367" i="1"/>
  <c r="L367" i="1"/>
  <c r="M367" i="1" s="1"/>
  <c r="I367" i="1"/>
  <c r="B366" i="1"/>
  <c r="AD365" i="1"/>
  <c r="AE365" i="1" s="1"/>
  <c r="X365" i="1"/>
  <c r="Y365" i="1" s="1"/>
  <c r="U365" i="1"/>
  <c r="U366" i="1" s="1"/>
  <c r="M365" i="1"/>
  <c r="L365" i="1"/>
  <c r="I365" i="1"/>
  <c r="I366" i="1" s="1"/>
  <c r="AC364" i="1"/>
  <c r="AB364" i="1"/>
  <c r="AA364" i="1"/>
  <c r="W364" i="1"/>
  <c r="V364" i="1"/>
  <c r="U364" i="1"/>
  <c r="P364" i="1"/>
  <c r="K364" i="1"/>
  <c r="J364" i="1"/>
  <c r="I364" i="1"/>
  <c r="AD363" i="1"/>
  <c r="AE363" i="1" s="1"/>
  <c r="AA363" i="1"/>
  <c r="X363" i="1"/>
  <c r="Y363" i="1" s="1"/>
  <c r="U363" i="1"/>
  <c r="L363" i="1"/>
  <c r="M363" i="1" s="1"/>
  <c r="I363" i="1"/>
  <c r="B362" i="1"/>
  <c r="AA361" i="1"/>
  <c r="U361" i="1"/>
  <c r="U362" i="1" s="1"/>
  <c r="L361" i="1"/>
  <c r="M361" i="1" s="1"/>
  <c r="I361" i="1"/>
  <c r="AA360" i="1"/>
  <c r="U360" i="1"/>
  <c r="K360" i="1"/>
  <c r="J360" i="1"/>
  <c r="I360" i="1"/>
  <c r="AA359" i="1"/>
  <c r="U359" i="1"/>
  <c r="L359" i="1"/>
  <c r="M359" i="1" s="1"/>
  <c r="I359" i="1"/>
  <c r="B358" i="1"/>
  <c r="AD357" i="1"/>
  <c r="AE357" i="1" s="1"/>
  <c r="AA357" i="1"/>
  <c r="Y357" i="1"/>
  <c r="X357" i="1"/>
  <c r="U357" i="1"/>
  <c r="U358" i="1" s="1"/>
  <c r="L357" i="1"/>
  <c r="M357" i="1" s="1"/>
  <c r="I357" i="1"/>
  <c r="I358" i="1" s="1"/>
  <c r="AC356" i="1"/>
  <c r="AB356" i="1"/>
  <c r="AA356" i="1"/>
  <c r="W356" i="1"/>
  <c r="V356" i="1"/>
  <c r="U356" i="1"/>
  <c r="P356" i="1"/>
  <c r="K356" i="1"/>
  <c r="J356" i="1"/>
  <c r="I356" i="1"/>
  <c r="AD355" i="1"/>
  <c r="AE355" i="1" s="1"/>
  <c r="AA355" i="1"/>
  <c r="X355" i="1"/>
  <c r="Y355" i="1" s="1"/>
  <c r="U355" i="1"/>
  <c r="L355" i="1"/>
  <c r="M355" i="1" s="1"/>
  <c r="I355" i="1"/>
  <c r="B354" i="1"/>
  <c r="AE353" i="1"/>
  <c r="AD353" i="1"/>
  <c r="AA353" i="1"/>
  <c r="AA354" i="1" s="1"/>
  <c r="X353" i="1"/>
  <c r="Y353" i="1" s="1"/>
  <c r="U353" i="1"/>
  <c r="U354" i="1" s="1"/>
  <c r="L353" i="1"/>
  <c r="M353" i="1" s="1"/>
  <c r="I353" i="1"/>
  <c r="AC352" i="1"/>
  <c r="AB352" i="1"/>
  <c r="AA352" i="1"/>
  <c r="W352" i="1"/>
  <c r="V352" i="1"/>
  <c r="U352" i="1"/>
  <c r="P352" i="1"/>
  <c r="K352" i="1"/>
  <c r="J352" i="1"/>
  <c r="I352" i="1"/>
  <c r="AE351" i="1"/>
  <c r="AD351" i="1"/>
  <c r="AA351" i="1"/>
  <c r="X351" i="1"/>
  <c r="Y351" i="1" s="1"/>
  <c r="U351" i="1"/>
  <c r="L351" i="1"/>
  <c r="M351" i="1" s="1"/>
  <c r="I351" i="1"/>
  <c r="B350" i="1"/>
  <c r="AD349" i="1"/>
  <c r="AE349" i="1" s="1"/>
  <c r="AA349" i="1"/>
  <c r="AA350" i="1" s="1"/>
  <c r="X349" i="1"/>
  <c r="Y349" i="1" s="1"/>
  <c r="U349" i="1"/>
  <c r="U350" i="1" s="1"/>
  <c r="L349" i="1"/>
  <c r="M349" i="1" s="1"/>
  <c r="I349" i="1"/>
  <c r="AC348" i="1"/>
  <c r="AB348" i="1"/>
  <c r="AA348" i="1"/>
  <c r="W348" i="1"/>
  <c r="V348" i="1"/>
  <c r="U348" i="1"/>
  <c r="P348" i="1"/>
  <c r="K348" i="1"/>
  <c r="J348" i="1"/>
  <c r="I348" i="1"/>
  <c r="AD347" i="1"/>
  <c r="AE347" i="1" s="1"/>
  <c r="AA347" i="1"/>
  <c r="X347" i="1"/>
  <c r="Y347" i="1" s="1"/>
  <c r="U347" i="1"/>
  <c r="L347" i="1"/>
  <c r="M347" i="1" s="1"/>
  <c r="I347" i="1"/>
  <c r="B346" i="1"/>
  <c r="AD345" i="1"/>
  <c r="AE345" i="1" s="1"/>
  <c r="AA345" i="1"/>
  <c r="AA346" i="1" s="1"/>
  <c r="Y345" i="1"/>
  <c r="X345" i="1"/>
  <c r="U345" i="1"/>
  <c r="L345" i="1"/>
  <c r="M345" i="1" s="1"/>
  <c r="I345" i="1"/>
  <c r="AC344" i="1"/>
  <c r="AB344" i="1"/>
  <c r="AA344" i="1"/>
  <c r="W344" i="1"/>
  <c r="V344" i="1"/>
  <c r="U344" i="1"/>
  <c r="K344" i="1"/>
  <c r="J344" i="1"/>
  <c r="I344" i="1"/>
  <c r="AD343" i="1"/>
  <c r="AE343" i="1" s="1"/>
  <c r="AA343" i="1"/>
  <c r="X343" i="1"/>
  <c r="Y343" i="1" s="1"/>
  <c r="U343" i="1"/>
  <c r="L343" i="1"/>
  <c r="M343" i="1" s="1"/>
  <c r="I343" i="1"/>
  <c r="AC342" i="1"/>
  <c r="AB342" i="1"/>
  <c r="AA342" i="1"/>
  <c r="W342" i="1"/>
  <c r="V342" i="1"/>
  <c r="U342" i="1"/>
  <c r="K342" i="1"/>
  <c r="J342" i="1"/>
  <c r="I342" i="1"/>
  <c r="AD341" i="1"/>
  <c r="AE341" i="1" s="1"/>
  <c r="AA341" i="1"/>
  <c r="X341" i="1"/>
  <c r="Y341" i="1" s="1"/>
  <c r="U341" i="1"/>
  <c r="M341" i="1"/>
  <c r="L341" i="1"/>
  <c r="I341" i="1"/>
  <c r="AC340" i="1"/>
  <c r="AB340" i="1"/>
  <c r="AA340" i="1"/>
  <c r="W340" i="1"/>
  <c r="V340" i="1"/>
  <c r="U340" i="1"/>
  <c r="K340" i="1"/>
  <c r="J340" i="1"/>
  <c r="I340" i="1"/>
  <c r="AE339" i="1"/>
  <c r="AD339" i="1"/>
  <c r="AA339" i="1"/>
  <c r="X339" i="1"/>
  <c r="Y339" i="1" s="1"/>
  <c r="U339" i="1"/>
  <c r="L339" i="1"/>
  <c r="M339" i="1" s="1"/>
  <c r="I339" i="1"/>
  <c r="B338" i="1"/>
  <c r="AD337" i="1"/>
  <c r="AE337" i="1" s="1"/>
  <c r="AA337" i="1"/>
  <c r="AA338" i="1" s="1"/>
  <c r="X337" i="1"/>
  <c r="Y337" i="1" s="1"/>
  <c r="U337" i="1"/>
  <c r="U338" i="1" s="1"/>
  <c r="M337" i="1"/>
  <c r="L337" i="1"/>
  <c r="I337" i="1"/>
  <c r="AC336" i="1"/>
  <c r="AB336" i="1"/>
  <c r="AA336" i="1"/>
  <c r="W336" i="1"/>
  <c r="V336" i="1"/>
  <c r="U336" i="1"/>
  <c r="P336" i="1"/>
  <c r="K336" i="1"/>
  <c r="J336" i="1"/>
  <c r="I336" i="1"/>
  <c r="AD335" i="1"/>
  <c r="AE335" i="1" s="1"/>
  <c r="AA335" i="1"/>
  <c r="X335" i="1"/>
  <c r="Y335" i="1" s="1"/>
  <c r="U335" i="1"/>
  <c r="L335" i="1"/>
  <c r="M335" i="1" s="1"/>
  <c r="I335" i="1"/>
  <c r="B334" i="1"/>
  <c r="AD333" i="1"/>
  <c r="AE333" i="1" s="1"/>
  <c r="AA333" i="1"/>
  <c r="AA334" i="1" s="1"/>
  <c r="X333" i="1"/>
  <c r="Y333" i="1" s="1"/>
  <c r="U333" i="1"/>
  <c r="U334" i="1" s="1"/>
  <c r="L333" i="1"/>
  <c r="M333" i="1" s="1"/>
  <c r="I333" i="1"/>
  <c r="AC332" i="1"/>
  <c r="AB332" i="1"/>
  <c r="AA332" i="1"/>
  <c r="AA330" i="1" s="1"/>
  <c r="W332" i="1"/>
  <c r="V332" i="1"/>
  <c r="U332" i="1"/>
  <c r="P332" i="1"/>
  <c r="K332" i="1"/>
  <c r="J332" i="1"/>
  <c r="I332" i="1"/>
  <c r="AD331" i="1"/>
  <c r="AE331" i="1" s="1"/>
  <c r="AA331" i="1"/>
  <c r="X331" i="1"/>
  <c r="Y331" i="1" s="1"/>
  <c r="U331" i="1"/>
  <c r="M331" i="1"/>
  <c r="L331" i="1"/>
  <c r="I331" i="1"/>
  <c r="B330" i="1"/>
  <c r="AE329" i="1"/>
  <c r="X329" i="1"/>
  <c r="Y329" i="1" s="1"/>
  <c r="U329" i="1"/>
  <c r="U330" i="1" s="1"/>
  <c r="L329" i="1"/>
  <c r="M329" i="1" s="1"/>
  <c r="I329" i="1"/>
  <c r="AC328" i="1"/>
  <c r="AB328" i="1"/>
  <c r="W328" i="1"/>
  <c r="V328" i="1"/>
  <c r="U328" i="1"/>
  <c r="K328" i="1"/>
  <c r="J328" i="1"/>
  <c r="I328" i="1"/>
  <c r="AD327" i="1"/>
  <c r="AE327" i="1" s="1"/>
  <c r="X327" i="1"/>
  <c r="Y327" i="1" s="1"/>
  <c r="U327" i="1"/>
  <c r="L327" i="1"/>
  <c r="M327" i="1" s="1"/>
  <c r="I327" i="1"/>
  <c r="AC326" i="1"/>
  <c r="AB326" i="1"/>
  <c r="AA326" i="1"/>
  <c r="W326" i="1"/>
  <c r="V326" i="1"/>
  <c r="U326" i="1"/>
  <c r="K326" i="1"/>
  <c r="J326" i="1"/>
  <c r="I326" i="1"/>
  <c r="AD325" i="1"/>
  <c r="AE325" i="1" s="1"/>
  <c r="AA325" i="1"/>
  <c r="X325" i="1"/>
  <c r="Y325" i="1" s="1"/>
  <c r="U325" i="1"/>
  <c r="L325" i="1"/>
  <c r="M325" i="1" s="1"/>
  <c r="I325" i="1"/>
  <c r="AC324" i="1"/>
  <c r="AB324" i="1"/>
  <c r="AA324" i="1"/>
  <c r="W324" i="1"/>
  <c r="V324" i="1"/>
  <c r="U324" i="1"/>
  <c r="K324" i="1"/>
  <c r="J324" i="1"/>
  <c r="I324" i="1"/>
  <c r="AD323" i="1"/>
  <c r="AE323" i="1" s="1"/>
  <c r="AA323" i="1"/>
  <c r="X323" i="1"/>
  <c r="Y323" i="1" s="1"/>
  <c r="U323" i="1"/>
  <c r="L323" i="1"/>
  <c r="M323" i="1" s="1"/>
  <c r="I323" i="1"/>
  <c r="AC322" i="1"/>
  <c r="AB322" i="1"/>
  <c r="AA322" i="1"/>
  <c r="W322" i="1"/>
  <c r="V322" i="1"/>
  <c r="U322" i="1"/>
  <c r="K322" i="1"/>
  <c r="J322" i="1"/>
  <c r="I322" i="1"/>
  <c r="AD321" i="1"/>
  <c r="AE321" i="1" s="1"/>
  <c r="AA321" i="1"/>
  <c r="X321" i="1"/>
  <c r="Y321" i="1" s="1"/>
  <c r="U321" i="1"/>
  <c r="L321" i="1"/>
  <c r="M321" i="1" s="1"/>
  <c r="I321" i="1"/>
  <c r="B320" i="1"/>
  <c r="AD319" i="1"/>
  <c r="AE319" i="1" s="1"/>
  <c r="AA319" i="1"/>
  <c r="AA320" i="1" s="1"/>
  <c r="X319" i="1"/>
  <c r="Y319" i="1" s="1"/>
  <c r="U319" i="1"/>
  <c r="L319" i="1"/>
  <c r="M319" i="1" s="1"/>
  <c r="I319" i="1"/>
  <c r="I320" i="1" s="1"/>
  <c r="AC318" i="1"/>
  <c r="AB318" i="1"/>
  <c r="AA318" i="1"/>
  <c r="W318" i="1"/>
  <c r="V318" i="1"/>
  <c r="U318" i="1"/>
  <c r="K318" i="1"/>
  <c r="J318" i="1"/>
  <c r="I318" i="1"/>
  <c r="AD317" i="1"/>
  <c r="AE317" i="1" s="1"/>
  <c r="AA317" i="1"/>
  <c r="Y317" i="1"/>
  <c r="X317" i="1"/>
  <c r="U317" i="1"/>
  <c r="L317" i="1"/>
  <c r="M317" i="1" s="1"/>
  <c r="I317" i="1"/>
  <c r="AC316" i="1"/>
  <c r="AB316" i="1"/>
  <c r="AA316" i="1"/>
  <c r="W316" i="1"/>
  <c r="V316" i="1"/>
  <c r="U316" i="1"/>
  <c r="K316" i="1"/>
  <c r="J316" i="1"/>
  <c r="I316" i="1"/>
  <c r="AD315" i="1"/>
  <c r="AE315" i="1" s="1"/>
  <c r="AA315" i="1"/>
  <c r="X315" i="1"/>
  <c r="Y315" i="1" s="1"/>
  <c r="U315" i="1"/>
  <c r="M315" i="1"/>
  <c r="L315" i="1"/>
  <c r="I315" i="1"/>
  <c r="AC314" i="1"/>
  <c r="AB314" i="1"/>
  <c r="AA314" i="1"/>
  <c r="W314" i="1"/>
  <c r="V314" i="1"/>
  <c r="U314" i="1"/>
  <c r="K314" i="1"/>
  <c r="J314" i="1"/>
  <c r="I314" i="1"/>
  <c r="AE313" i="1"/>
  <c r="AD313" i="1"/>
  <c r="AA313" i="1"/>
  <c r="X313" i="1"/>
  <c r="Y313" i="1" s="1"/>
  <c r="U313" i="1"/>
  <c r="L313" i="1"/>
  <c r="M313" i="1" s="1"/>
  <c r="I313" i="1"/>
  <c r="B312" i="1"/>
  <c r="AD311" i="1"/>
  <c r="AE311" i="1" s="1"/>
  <c r="AA311" i="1"/>
  <c r="Y311" i="1"/>
  <c r="X311" i="1"/>
  <c r="U311" i="1"/>
  <c r="U312" i="1" s="1"/>
  <c r="L311" i="1"/>
  <c r="M311" i="1" s="1"/>
  <c r="I311" i="1"/>
  <c r="I312" i="1" s="1"/>
  <c r="AC310" i="1"/>
  <c r="AB310" i="1"/>
  <c r="AA310" i="1"/>
  <c r="W310" i="1"/>
  <c r="V310" i="1"/>
  <c r="U310" i="1"/>
  <c r="K310" i="1"/>
  <c r="J310" i="1"/>
  <c r="I310" i="1"/>
  <c r="AD309" i="1"/>
  <c r="AE309" i="1" s="1"/>
  <c r="AA309" i="1"/>
  <c r="Y309" i="1"/>
  <c r="X309" i="1"/>
  <c r="U309" i="1"/>
  <c r="L309" i="1"/>
  <c r="M309" i="1" s="1"/>
  <c r="I309" i="1"/>
  <c r="AC308" i="1"/>
  <c r="AB308" i="1"/>
  <c r="AA308" i="1"/>
  <c r="W308" i="1"/>
  <c r="V308" i="1"/>
  <c r="U308" i="1"/>
  <c r="K308" i="1"/>
  <c r="J308" i="1"/>
  <c r="I308" i="1"/>
  <c r="AD307" i="1"/>
  <c r="AE307" i="1" s="1"/>
  <c r="AA307" i="1"/>
  <c r="Y307" i="1"/>
  <c r="X307" i="1"/>
  <c r="U307" i="1"/>
  <c r="L307" i="1"/>
  <c r="M307" i="1" s="1"/>
  <c r="I307" i="1"/>
  <c r="AC306" i="1"/>
  <c r="AB306" i="1"/>
  <c r="AA306" i="1"/>
  <c r="W306" i="1"/>
  <c r="V306" i="1"/>
  <c r="U306" i="1"/>
  <c r="K306" i="1"/>
  <c r="J306" i="1"/>
  <c r="I306" i="1"/>
  <c r="AD305" i="1"/>
  <c r="AE305" i="1" s="1"/>
  <c r="AA305" i="1"/>
  <c r="X305" i="1"/>
  <c r="Y305" i="1" s="1"/>
  <c r="U305" i="1"/>
  <c r="L305" i="1"/>
  <c r="M305" i="1" s="1"/>
  <c r="I305" i="1"/>
  <c r="B304" i="1"/>
  <c r="AD303" i="1"/>
  <c r="AE303" i="1" s="1"/>
  <c r="AA303" i="1"/>
  <c r="X303" i="1"/>
  <c r="Y303" i="1" s="1"/>
  <c r="U303" i="1"/>
  <c r="U304" i="1" s="1"/>
  <c r="L303" i="1"/>
  <c r="M303" i="1" s="1"/>
  <c r="I303" i="1"/>
  <c r="I304" i="1" s="1"/>
  <c r="AC302" i="1"/>
  <c r="AB302" i="1"/>
  <c r="AA302" i="1"/>
  <c r="W302" i="1"/>
  <c r="V302" i="1"/>
  <c r="U302" i="1"/>
  <c r="P302" i="1"/>
  <c r="K302" i="1"/>
  <c r="J302" i="1"/>
  <c r="I302" i="1"/>
  <c r="AD301" i="1"/>
  <c r="AE301" i="1" s="1"/>
  <c r="AA301" i="1"/>
  <c r="X301" i="1"/>
  <c r="Y301" i="1" s="1"/>
  <c r="U301" i="1"/>
  <c r="M301" i="1"/>
  <c r="L301" i="1"/>
  <c r="I301" i="1"/>
  <c r="B300" i="1"/>
  <c r="AD299" i="1"/>
  <c r="AE299" i="1" s="1"/>
  <c r="AA299" i="1"/>
  <c r="Y299" i="1"/>
  <c r="X299" i="1"/>
  <c r="U299" i="1"/>
  <c r="U300" i="1" s="1"/>
  <c r="L299" i="1"/>
  <c r="M299" i="1" s="1"/>
  <c r="I299" i="1"/>
  <c r="I300" i="1" s="1"/>
  <c r="AC298" i="1"/>
  <c r="AB298" i="1"/>
  <c r="AA298" i="1"/>
  <c r="W298" i="1"/>
  <c r="V298" i="1"/>
  <c r="U298" i="1"/>
  <c r="P298" i="1"/>
  <c r="K298" i="1"/>
  <c r="J298" i="1"/>
  <c r="I298" i="1"/>
  <c r="AD297" i="1"/>
  <c r="AE297" i="1" s="1"/>
  <c r="AA297" i="1"/>
  <c r="Y297" i="1"/>
  <c r="X297" i="1"/>
  <c r="U297" i="1"/>
  <c r="L297" i="1"/>
  <c r="M297" i="1" s="1"/>
  <c r="I297" i="1"/>
  <c r="B296" i="1"/>
  <c r="AE295" i="1"/>
  <c r="AD295" i="1"/>
  <c r="AA295" i="1"/>
  <c r="AA296" i="1" s="1"/>
  <c r="X295" i="1"/>
  <c r="Y295" i="1" s="1"/>
  <c r="U295" i="1"/>
  <c r="U296" i="1" s="1"/>
  <c r="L295" i="1"/>
  <c r="M295" i="1" s="1"/>
  <c r="I295" i="1"/>
  <c r="I296" i="1" s="1"/>
  <c r="AC294" i="1"/>
  <c r="AB294" i="1"/>
  <c r="AA294" i="1"/>
  <c r="W294" i="1"/>
  <c r="V294" i="1"/>
  <c r="U294" i="1"/>
  <c r="P294" i="1"/>
  <c r="K294" i="1"/>
  <c r="I294" i="1"/>
  <c r="AD293" i="1"/>
  <c r="AE293" i="1" s="1"/>
  <c r="AA293" i="1"/>
  <c r="Y293" i="1"/>
  <c r="X293" i="1"/>
  <c r="U293" i="1"/>
  <c r="L293" i="1"/>
  <c r="M293" i="1" s="1"/>
  <c r="I293" i="1"/>
  <c r="B292" i="1"/>
  <c r="AD291" i="1"/>
  <c r="AE291" i="1" s="1"/>
  <c r="AA291" i="1"/>
  <c r="AA292" i="1" s="1"/>
  <c r="X291" i="1"/>
  <c r="Y291" i="1" s="1"/>
  <c r="U291" i="1"/>
  <c r="U292" i="1" s="1"/>
  <c r="M291" i="1"/>
  <c r="L291" i="1"/>
  <c r="I291" i="1"/>
  <c r="AC290" i="1"/>
  <c r="AB290" i="1"/>
  <c r="AA290" i="1"/>
  <c r="W290" i="1"/>
  <c r="V290" i="1"/>
  <c r="U290" i="1"/>
  <c r="P290" i="1"/>
  <c r="K290" i="1"/>
  <c r="J290" i="1"/>
  <c r="I290" i="1"/>
  <c r="AD289" i="1"/>
  <c r="AE289" i="1" s="1"/>
  <c r="AA289" i="1"/>
  <c r="X289" i="1"/>
  <c r="Y289" i="1" s="1"/>
  <c r="U289" i="1"/>
  <c r="L289" i="1"/>
  <c r="M289" i="1" s="1"/>
  <c r="I289" i="1"/>
  <c r="B288" i="1"/>
  <c r="L287" i="1"/>
  <c r="M287" i="1" s="1"/>
  <c r="I287" i="1"/>
  <c r="I288" i="1" s="1"/>
  <c r="U286" i="1"/>
  <c r="U287" i="1" s="1"/>
  <c r="U288" i="1" s="1"/>
  <c r="K286" i="1"/>
  <c r="J286" i="1"/>
  <c r="I286" i="1"/>
  <c r="AD285" i="1"/>
  <c r="AE285" i="1" s="1"/>
  <c r="AA285" i="1"/>
  <c r="AA286" i="1" s="1"/>
  <c r="AA287" i="1" s="1"/>
  <c r="AA288" i="1" s="1"/>
  <c r="X285" i="1"/>
  <c r="Y285" i="1" s="1"/>
  <c r="U285" i="1"/>
  <c r="L285" i="1"/>
  <c r="M285" i="1" s="1"/>
  <c r="I285" i="1"/>
  <c r="AC284" i="1"/>
  <c r="AB284" i="1"/>
  <c r="AA284" i="1"/>
  <c r="W284" i="1"/>
  <c r="V284" i="1"/>
  <c r="U284" i="1"/>
  <c r="P284" i="1"/>
  <c r="K284" i="1"/>
  <c r="J284" i="1"/>
  <c r="I284" i="1"/>
  <c r="AD283" i="1"/>
  <c r="AE283" i="1" s="1"/>
  <c r="AA283" i="1"/>
  <c r="X283" i="1"/>
  <c r="Y283" i="1" s="1"/>
  <c r="U283" i="1"/>
  <c r="L283" i="1"/>
  <c r="M283" i="1" s="1"/>
  <c r="I283" i="1"/>
  <c r="B282" i="1"/>
  <c r="AD281" i="1"/>
  <c r="AE281" i="1" s="1"/>
  <c r="AA281" i="1"/>
  <c r="AA282" i="1" s="1"/>
  <c r="X281" i="1"/>
  <c r="Y281" i="1" s="1"/>
  <c r="U281" i="1"/>
  <c r="U282" i="1" s="1"/>
  <c r="L281" i="1"/>
  <c r="M281" i="1" s="1"/>
  <c r="I281" i="1"/>
  <c r="I282" i="1" s="1"/>
  <c r="AC280" i="1"/>
  <c r="AB280" i="1"/>
  <c r="AA280" i="1"/>
  <c r="W280" i="1"/>
  <c r="V280" i="1"/>
  <c r="U280" i="1"/>
  <c r="K280" i="1"/>
  <c r="J280" i="1"/>
  <c r="I280" i="1"/>
  <c r="AA279" i="1"/>
  <c r="U279" i="1"/>
  <c r="I279" i="1"/>
  <c r="AC278" i="1"/>
  <c r="AB278" i="1"/>
  <c r="AA278" i="1"/>
  <c r="W278" i="1"/>
  <c r="V278" i="1"/>
  <c r="U278" i="1"/>
  <c r="K278" i="1"/>
  <c r="J278" i="1"/>
  <c r="I278" i="1"/>
  <c r="AD277" i="1"/>
  <c r="AE277" i="1" s="1"/>
  <c r="AA277" i="1"/>
  <c r="X277" i="1"/>
  <c r="Y277" i="1" s="1"/>
  <c r="U277" i="1"/>
  <c r="M277" i="1"/>
  <c r="L277" i="1"/>
  <c r="I277" i="1"/>
  <c r="B276" i="1"/>
  <c r="AD275" i="1"/>
  <c r="AE275" i="1" s="1"/>
  <c r="AA275" i="1"/>
  <c r="AA276" i="1" s="1"/>
  <c r="X275" i="1"/>
  <c r="Y275" i="1" s="1"/>
  <c r="U275" i="1"/>
  <c r="U276" i="1" s="1"/>
  <c r="L275" i="1"/>
  <c r="M275" i="1" s="1"/>
  <c r="I275" i="1"/>
  <c r="I276" i="1" s="1"/>
  <c r="AC274" i="1"/>
  <c r="AB274" i="1"/>
  <c r="AA274" i="1"/>
  <c r="W274" i="1"/>
  <c r="V274" i="1"/>
  <c r="U274" i="1"/>
  <c r="P274" i="1"/>
  <c r="K274" i="1"/>
  <c r="J274" i="1"/>
  <c r="I274" i="1"/>
  <c r="AD273" i="1"/>
  <c r="AE273" i="1" s="1"/>
  <c r="AA273" i="1"/>
  <c r="X273" i="1"/>
  <c r="Y273" i="1" s="1"/>
  <c r="U273" i="1"/>
  <c r="M273" i="1"/>
  <c r="L273" i="1"/>
  <c r="I273" i="1"/>
  <c r="U272" i="1"/>
  <c r="B272" i="1"/>
  <c r="AD271" i="1"/>
  <c r="AE271" i="1" s="1"/>
  <c r="AA271" i="1"/>
  <c r="AA272" i="1" s="1"/>
  <c r="X271" i="1"/>
  <c r="Y271" i="1" s="1"/>
  <c r="U271" i="1"/>
  <c r="L271" i="1"/>
  <c r="M271" i="1" s="1"/>
  <c r="I271" i="1"/>
  <c r="AC270" i="1"/>
  <c r="AB270" i="1"/>
  <c r="AA270" i="1"/>
  <c r="W270" i="1"/>
  <c r="V270" i="1"/>
  <c r="U270" i="1"/>
  <c r="U268" i="1" s="1"/>
  <c r="P270" i="1"/>
  <c r="K270" i="1"/>
  <c r="J270" i="1"/>
  <c r="I270" i="1"/>
  <c r="AE269" i="1"/>
  <c r="AD269" i="1"/>
  <c r="AA269" i="1"/>
  <c r="X269" i="1"/>
  <c r="Y269" i="1" s="1"/>
  <c r="U269" i="1"/>
  <c r="L269" i="1"/>
  <c r="M269" i="1" s="1"/>
  <c r="I269" i="1"/>
  <c r="AA268" i="1"/>
  <c r="B268" i="1"/>
  <c r="AD267" i="1"/>
  <c r="AE267" i="1" s="1"/>
  <c r="AA267" i="1"/>
  <c r="X267" i="1"/>
  <c r="Y267" i="1" s="1"/>
  <c r="U267" i="1"/>
  <c r="L267" i="1"/>
  <c r="M267" i="1" s="1"/>
  <c r="I267" i="1"/>
  <c r="I268" i="1" s="1"/>
  <c r="AC266" i="1"/>
  <c r="AB266" i="1"/>
  <c r="AA266" i="1"/>
  <c r="AA264" i="1" s="1"/>
  <c r="W266" i="1"/>
  <c r="V266" i="1"/>
  <c r="U266" i="1"/>
  <c r="P266" i="1"/>
  <c r="K266" i="1"/>
  <c r="J266" i="1"/>
  <c r="I266" i="1"/>
  <c r="AD265" i="1"/>
  <c r="AE265" i="1" s="1"/>
  <c r="AA265" i="1"/>
  <c r="X265" i="1"/>
  <c r="Y265" i="1" s="1"/>
  <c r="U265" i="1"/>
  <c r="L265" i="1"/>
  <c r="M265" i="1" s="1"/>
  <c r="I265" i="1"/>
  <c r="B264" i="1"/>
  <c r="AD263" i="1"/>
  <c r="AE263" i="1" s="1"/>
  <c r="AA263" i="1"/>
  <c r="Y263" i="1"/>
  <c r="X263" i="1"/>
  <c r="U263" i="1"/>
  <c r="U264" i="1" s="1"/>
  <c r="L263" i="1"/>
  <c r="M263" i="1" s="1"/>
  <c r="I263" i="1"/>
  <c r="I264" i="1" s="1"/>
  <c r="AC262" i="1"/>
  <c r="AB262" i="1"/>
  <c r="AA262" i="1"/>
  <c r="W262" i="1"/>
  <c r="V262" i="1"/>
  <c r="U262" i="1"/>
  <c r="K262" i="1"/>
  <c r="J262" i="1"/>
  <c r="I262" i="1"/>
  <c r="AD261" i="1"/>
  <c r="AE261" i="1" s="1"/>
  <c r="AA261" i="1"/>
  <c r="X261" i="1"/>
  <c r="Y261" i="1" s="1"/>
  <c r="U261" i="1"/>
  <c r="L261" i="1"/>
  <c r="M261" i="1" s="1"/>
  <c r="I261" i="1"/>
  <c r="B260" i="1"/>
  <c r="AD259" i="1"/>
  <c r="AE259" i="1" s="1"/>
  <c r="AA259" i="1"/>
  <c r="AA260" i="1" s="1"/>
  <c r="X259" i="1"/>
  <c r="Y259" i="1" s="1"/>
  <c r="U259" i="1"/>
  <c r="U260" i="1" s="1"/>
  <c r="L259" i="1"/>
  <c r="M259" i="1" s="1"/>
  <c r="I259" i="1"/>
  <c r="AC258" i="1"/>
  <c r="AB258" i="1"/>
  <c r="AA258" i="1"/>
  <c r="W258" i="1"/>
  <c r="V258" i="1"/>
  <c r="U258" i="1"/>
  <c r="P258" i="1"/>
  <c r="K258" i="1"/>
  <c r="J258" i="1"/>
  <c r="I258" i="1"/>
  <c r="AD257" i="1"/>
  <c r="AE257" i="1" s="1"/>
  <c r="AA257" i="1"/>
  <c r="X257" i="1"/>
  <c r="Y257" i="1" s="1"/>
  <c r="U257" i="1"/>
  <c r="L257" i="1"/>
  <c r="M257" i="1" s="1"/>
  <c r="I257" i="1"/>
  <c r="B256" i="1"/>
  <c r="AD255" i="1"/>
  <c r="AE255" i="1" s="1"/>
  <c r="AA255" i="1"/>
  <c r="X255" i="1"/>
  <c r="Y255" i="1" s="1"/>
  <c r="U255" i="1"/>
  <c r="U256" i="1" s="1"/>
  <c r="L255" i="1"/>
  <c r="M255" i="1" s="1"/>
  <c r="I255" i="1"/>
  <c r="I256" i="1" s="1"/>
  <c r="AC254" i="1"/>
  <c r="AB254" i="1"/>
  <c r="AA254" i="1"/>
  <c r="W254" i="1"/>
  <c r="V254" i="1"/>
  <c r="U254" i="1"/>
  <c r="P254" i="1"/>
  <c r="K254" i="1"/>
  <c r="J254" i="1"/>
  <c r="I254" i="1"/>
  <c r="AD253" i="1"/>
  <c r="AE253" i="1" s="1"/>
  <c r="AA253" i="1"/>
  <c r="X253" i="1"/>
  <c r="Y253" i="1" s="1"/>
  <c r="U253" i="1"/>
  <c r="L253" i="1"/>
  <c r="M253" i="1" s="1"/>
  <c r="I253" i="1"/>
  <c r="B252" i="1"/>
  <c r="AD251" i="1"/>
  <c r="AE251" i="1" s="1"/>
  <c r="AA251" i="1"/>
  <c r="AA252" i="1" s="1"/>
  <c r="X251" i="1"/>
  <c r="Y251" i="1" s="1"/>
  <c r="U251" i="1"/>
  <c r="L251" i="1"/>
  <c r="M251" i="1" s="1"/>
  <c r="I251" i="1"/>
  <c r="AC250" i="1"/>
  <c r="AB250" i="1"/>
  <c r="AA250" i="1"/>
  <c r="W250" i="1"/>
  <c r="V250" i="1"/>
  <c r="U250" i="1"/>
  <c r="P250" i="1"/>
  <c r="K250" i="1"/>
  <c r="J250" i="1"/>
  <c r="I250" i="1"/>
  <c r="AD249" i="1"/>
  <c r="AE249" i="1" s="1"/>
  <c r="AA249" i="1"/>
  <c r="X249" i="1"/>
  <c r="Y249" i="1" s="1"/>
  <c r="U249" i="1"/>
  <c r="L249" i="1"/>
  <c r="M249" i="1" s="1"/>
  <c r="I249" i="1"/>
  <c r="B248" i="1"/>
  <c r="AD247" i="1"/>
  <c r="AE247" i="1" s="1"/>
  <c r="AA247" i="1"/>
  <c r="AA248" i="1" s="1"/>
  <c r="Y247" i="1"/>
  <c r="X247" i="1"/>
  <c r="U247" i="1"/>
  <c r="L247" i="1"/>
  <c r="M247" i="1" s="1"/>
  <c r="I247" i="1"/>
  <c r="I248" i="1" s="1"/>
  <c r="AC246" i="1"/>
  <c r="AB246" i="1"/>
  <c r="AA246" i="1"/>
  <c r="W246" i="1"/>
  <c r="V246" i="1"/>
  <c r="U246" i="1"/>
  <c r="P246" i="1"/>
  <c r="K246" i="1"/>
  <c r="J246" i="1"/>
  <c r="I246" i="1"/>
  <c r="AD245" i="1"/>
  <c r="AE245" i="1" s="1"/>
  <c r="AA245" i="1"/>
  <c r="Y245" i="1"/>
  <c r="X245" i="1"/>
  <c r="U245" i="1"/>
  <c r="L245" i="1"/>
  <c r="M245" i="1" s="1"/>
  <c r="I245" i="1"/>
  <c r="B244" i="1"/>
  <c r="AE243" i="1"/>
  <c r="AD243" i="1"/>
  <c r="AA243" i="1"/>
  <c r="X243" i="1"/>
  <c r="Y243" i="1" s="1"/>
  <c r="U243" i="1"/>
  <c r="L243" i="1"/>
  <c r="M243" i="1" s="1"/>
  <c r="I243" i="1"/>
  <c r="I244" i="1" s="1"/>
  <c r="AC242" i="1"/>
  <c r="AB242" i="1"/>
  <c r="AA242" i="1"/>
  <c r="W242" i="1"/>
  <c r="V242" i="1"/>
  <c r="U242" i="1"/>
  <c r="U240" i="1" s="1"/>
  <c r="P242" i="1"/>
  <c r="K242" i="1"/>
  <c r="J242" i="1"/>
  <c r="I242" i="1"/>
  <c r="AD241" i="1"/>
  <c r="AE241" i="1" s="1"/>
  <c r="AA241" i="1"/>
  <c r="X241" i="1"/>
  <c r="Y241" i="1" s="1"/>
  <c r="U241" i="1"/>
  <c r="L241" i="1"/>
  <c r="M241" i="1" s="1"/>
  <c r="I241" i="1"/>
  <c r="B240" i="1"/>
  <c r="AD239" i="1"/>
  <c r="AE239" i="1" s="1"/>
  <c r="AA239" i="1"/>
  <c r="AA240" i="1" s="1"/>
  <c r="X239" i="1"/>
  <c r="Y239" i="1" s="1"/>
  <c r="U239" i="1"/>
  <c r="L239" i="1"/>
  <c r="M239" i="1" s="1"/>
  <c r="I239" i="1"/>
  <c r="I240" i="1" s="1"/>
  <c r="AC238" i="1"/>
  <c r="AB238" i="1"/>
  <c r="AA238" i="1"/>
  <c r="W238" i="1"/>
  <c r="V238" i="1"/>
  <c r="U238" i="1"/>
  <c r="K238" i="1"/>
  <c r="J238" i="1"/>
  <c r="I238" i="1"/>
  <c r="AD237" i="1"/>
  <c r="AE237" i="1" s="1"/>
  <c r="AA237" i="1"/>
  <c r="Y237" i="1"/>
  <c r="X237" i="1"/>
  <c r="U237" i="1"/>
  <c r="L237" i="1"/>
  <c r="M237" i="1" s="1"/>
  <c r="I237" i="1"/>
  <c r="AC236" i="1"/>
  <c r="AB236" i="1"/>
  <c r="AA236" i="1"/>
  <c r="W236" i="1"/>
  <c r="V236" i="1"/>
  <c r="U236" i="1"/>
  <c r="K236" i="1"/>
  <c r="J236" i="1"/>
  <c r="I236" i="1"/>
  <c r="AD235" i="1"/>
  <c r="AE235" i="1" s="1"/>
  <c r="AA235" i="1"/>
  <c r="X235" i="1"/>
  <c r="Y235" i="1" s="1"/>
  <c r="U235" i="1"/>
  <c r="M235" i="1"/>
  <c r="L235" i="1"/>
  <c r="I235" i="1"/>
  <c r="B234" i="1"/>
  <c r="AD233" i="1"/>
  <c r="AE233" i="1" s="1"/>
  <c r="AA233" i="1"/>
  <c r="AA234" i="1" s="1"/>
  <c r="X233" i="1"/>
  <c r="Y233" i="1" s="1"/>
  <c r="U233" i="1"/>
  <c r="U234" i="1" s="1"/>
  <c r="L233" i="1"/>
  <c r="M233" i="1" s="1"/>
  <c r="I233" i="1"/>
  <c r="I234" i="1" s="1"/>
  <c r="AC232" i="1"/>
  <c r="AB232" i="1"/>
  <c r="AA232" i="1"/>
  <c r="W232" i="1"/>
  <c r="V232" i="1"/>
  <c r="U232" i="1"/>
  <c r="P232" i="1"/>
  <c r="K232" i="1"/>
  <c r="J232" i="1"/>
  <c r="I232" i="1"/>
  <c r="AD231" i="1"/>
  <c r="AE231" i="1" s="1"/>
  <c r="AA231" i="1"/>
  <c r="X231" i="1"/>
  <c r="Y231" i="1" s="1"/>
  <c r="U231" i="1"/>
  <c r="L231" i="1"/>
  <c r="M231" i="1" s="1"/>
  <c r="I231" i="1"/>
  <c r="B230" i="1"/>
  <c r="AD229" i="1"/>
  <c r="AE229" i="1" s="1"/>
  <c r="AA229" i="1"/>
  <c r="AA230" i="1" s="1"/>
  <c r="X229" i="1"/>
  <c r="Y229" i="1" s="1"/>
  <c r="U229" i="1"/>
  <c r="U230" i="1" s="1"/>
  <c r="L229" i="1"/>
  <c r="M229" i="1" s="1"/>
  <c r="I229" i="1"/>
  <c r="AC228" i="1"/>
  <c r="AB228" i="1"/>
  <c r="AA228" i="1"/>
  <c r="W228" i="1"/>
  <c r="V228" i="1"/>
  <c r="U228" i="1"/>
  <c r="P228" i="1"/>
  <c r="K228" i="1"/>
  <c r="J228" i="1"/>
  <c r="I228" i="1"/>
  <c r="AE227" i="1"/>
  <c r="AD227" i="1"/>
  <c r="AA227" i="1"/>
  <c r="X227" i="1"/>
  <c r="Y227" i="1" s="1"/>
  <c r="U227" i="1"/>
  <c r="L227" i="1"/>
  <c r="M227" i="1" s="1"/>
  <c r="I227" i="1"/>
  <c r="B226" i="1"/>
  <c r="AD225" i="1"/>
  <c r="AE225" i="1" s="1"/>
  <c r="AA225" i="1"/>
  <c r="AA226" i="1" s="1"/>
  <c r="X225" i="1"/>
  <c r="Y225" i="1" s="1"/>
  <c r="U225" i="1"/>
  <c r="U226" i="1" s="1"/>
  <c r="L225" i="1"/>
  <c r="M225" i="1" s="1"/>
  <c r="I225" i="1"/>
  <c r="AC224" i="1"/>
  <c r="AB224" i="1"/>
  <c r="AA224" i="1"/>
  <c r="W224" i="1"/>
  <c r="V224" i="1"/>
  <c r="U224" i="1"/>
  <c r="P224" i="1"/>
  <c r="K224" i="1"/>
  <c r="J224" i="1"/>
  <c r="I224" i="1"/>
  <c r="AD223" i="1"/>
  <c r="AE223" i="1" s="1"/>
  <c r="AA223" i="1"/>
  <c r="X223" i="1"/>
  <c r="Y223" i="1" s="1"/>
  <c r="U223" i="1"/>
  <c r="L223" i="1"/>
  <c r="M223" i="1" s="1"/>
  <c r="I223" i="1"/>
  <c r="B222" i="1"/>
  <c r="AD221" i="1"/>
  <c r="AE221" i="1" s="1"/>
  <c r="AA221" i="1"/>
  <c r="Y221" i="1"/>
  <c r="X221" i="1"/>
  <c r="U221" i="1"/>
  <c r="L221" i="1"/>
  <c r="M221" i="1" s="1"/>
  <c r="I221" i="1"/>
  <c r="AC220" i="1"/>
  <c r="AB220" i="1"/>
  <c r="AA220" i="1"/>
  <c r="W220" i="1"/>
  <c r="V220" i="1"/>
  <c r="U220" i="1"/>
  <c r="P220" i="1"/>
  <c r="K220" i="1"/>
  <c r="J220" i="1"/>
  <c r="I220" i="1"/>
  <c r="AD219" i="1"/>
  <c r="AE219" i="1" s="1"/>
  <c r="AA219" i="1"/>
  <c r="Y219" i="1"/>
  <c r="X219" i="1"/>
  <c r="U219" i="1"/>
  <c r="L219" i="1"/>
  <c r="M219" i="1" s="1"/>
  <c r="I219" i="1"/>
  <c r="U218" i="1"/>
  <c r="B218" i="1"/>
  <c r="AE217" i="1"/>
  <c r="AD217" i="1"/>
  <c r="AA217" i="1"/>
  <c r="X217" i="1"/>
  <c r="Y217" i="1" s="1"/>
  <c r="U217" i="1"/>
  <c r="L217" i="1"/>
  <c r="M217" i="1" s="1"/>
  <c r="I217" i="1"/>
  <c r="I218" i="1" s="1"/>
  <c r="AC216" i="1"/>
  <c r="AB216" i="1"/>
  <c r="AA216" i="1"/>
  <c r="W216" i="1"/>
  <c r="V216" i="1"/>
  <c r="U216" i="1"/>
  <c r="P216" i="1"/>
  <c r="K216" i="1"/>
  <c r="J216" i="1"/>
  <c r="I216" i="1"/>
  <c r="AD215" i="1"/>
  <c r="AE215" i="1" s="1"/>
  <c r="AA215" i="1"/>
  <c r="X215" i="1"/>
  <c r="Y215" i="1" s="1"/>
  <c r="U215" i="1"/>
  <c r="L215" i="1"/>
  <c r="M215" i="1" s="1"/>
  <c r="I215" i="1"/>
  <c r="AA214" i="1"/>
  <c r="B214" i="1"/>
  <c r="AD213" i="1"/>
  <c r="AE213" i="1" s="1"/>
  <c r="AA213" i="1"/>
  <c r="X213" i="1"/>
  <c r="Y213" i="1" s="1"/>
  <c r="U213" i="1"/>
  <c r="U214" i="1" s="1"/>
  <c r="L213" i="1"/>
  <c r="M213" i="1" s="1"/>
  <c r="I213" i="1"/>
  <c r="I214" i="1" s="1"/>
  <c r="AC212" i="1"/>
  <c r="AB212" i="1"/>
  <c r="AA212" i="1"/>
  <c r="W212" i="1"/>
  <c r="V212" i="1"/>
  <c r="U212" i="1"/>
  <c r="K212" i="1"/>
  <c r="J212" i="1"/>
  <c r="I212" i="1"/>
  <c r="AD211" i="1"/>
  <c r="AE211" i="1" s="1"/>
  <c r="AA211" i="1"/>
  <c r="X211" i="1"/>
  <c r="Y211" i="1" s="1"/>
  <c r="U211" i="1"/>
  <c r="L211" i="1"/>
  <c r="M211" i="1" s="1"/>
  <c r="I211" i="1"/>
  <c r="AC210" i="1"/>
  <c r="AB210" i="1"/>
  <c r="AA210" i="1"/>
  <c r="W210" i="1"/>
  <c r="V210" i="1"/>
  <c r="U210" i="1"/>
  <c r="K210" i="1"/>
  <c r="J210" i="1"/>
  <c r="I210" i="1"/>
  <c r="AD209" i="1"/>
  <c r="AE209" i="1" s="1"/>
  <c r="AA209" i="1"/>
  <c r="X209" i="1"/>
  <c r="Y209" i="1" s="1"/>
  <c r="U209" i="1"/>
  <c r="L209" i="1"/>
  <c r="M209" i="1" s="1"/>
  <c r="I209" i="1"/>
  <c r="AC208" i="1"/>
  <c r="AB208" i="1"/>
  <c r="AA208" i="1"/>
  <c r="W208" i="1"/>
  <c r="V208" i="1"/>
  <c r="U208" i="1"/>
  <c r="K208" i="1"/>
  <c r="J208" i="1"/>
  <c r="I208" i="1"/>
  <c r="AD207" i="1"/>
  <c r="AE207" i="1" s="1"/>
  <c r="AA207" i="1"/>
  <c r="X207" i="1"/>
  <c r="Y207" i="1" s="1"/>
  <c r="U207" i="1"/>
  <c r="L207" i="1"/>
  <c r="M207" i="1" s="1"/>
  <c r="I207" i="1"/>
  <c r="B206" i="1"/>
  <c r="AD205" i="1"/>
  <c r="AE205" i="1" s="1"/>
  <c r="AA205" i="1"/>
  <c r="AA206" i="1" s="1"/>
  <c r="X205" i="1"/>
  <c r="Y205" i="1" s="1"/>
  <c r="U205" i="1"/>
  <c r="U206" i="1" s="1"/>
  <c r="M205" i="1"/>
  <c r="L205" i="1"/>
  <c r="I205" i="1"/>
  <c r="I206" i="1" s="1"/>
  <c r="AC204" i="1"/>
  <c r="AB204" i="1"/>
  <c r="AA204" i="1"/>
  <c r="W204" i="1"/>
  <c r="V204" i="1"/>
  <c r="U204" i="1"/>
  <c r="P204" i="1"/>
  <c r="K204" i="1"/>
  <c r="J204" i="1"/>
  <c r="I204" i="1"/>
  <c r="AD203" i="1"/>
  <c r="AE203" i="1" s="1"/>
  <c r="AA203" i="1"/>
  <c r="X203" i="1"/>
  <c r="Y203" i="1" s="1"/>
  <c r="U203" i="1"/>
  <c r="L203" i="1"/>
  <c r="M203" i="1" s="1"/>
  <c r="I203" i="1"/>
  <c r="AA202" i="1"/>
  <c r="I202" i="1"/>
  <c r="B202" i="1"/>
  <c r="AD201" i="1"/>
  <c r="AE201" i="1" s="1"/>
  <c r="AA201" i="1"/>
  <c r="X201" i="1"/>
  <c r="Y201" i="1" s="1"/>
  <c r="U201" i="1"/>
  <c r="L201" i="1"/>
  <c r="M201" i="1" s="1"/>
  <c r="I201" i="1"/>
  <c r="AC200" i="1"/>
  <c r="AB200" i="1"/>
  <c r="AA200" i="1"/>
  <c r="W200" i="1"/>
  <c r="V200" i="1"/>
  <c r="U200" i="1"/>
  <c r="P200" i="1"/>
  <c r="K200" i="1"/>
  <c r="J200" i="1"/>
  <c r="I200" i="1"/>
  <c r="AD199" i="1"/>
  <c r="AE199" i="1" s="1"/>
  <c r="AA199" i="1"/>
  <c r="X199" i="1"/>
  <c r="Y199" i="1" s="1"/>
  <c r="U199" i="1"/>
  <c r="L199" i="1"/>
  <c r="M199" i="1" s="1"/>
  <c r="I199" i="1"/>
  <c r="B198" i="1"/>
  <c r="AD197" i="1"/>
  <c r="AE197" i="1" s="1"/>
  <c r="AA197" i="1"/>
  <c r="X197" i="1"/>
  <c r="Y197" i="1" s="1"/>
  <c r="U197" i="1"/>
  <c r="L197" i="1"/>
  <c r="M197" i="1" s="1"/>
  <c r="I197" i="1"/>
  <c r="I198" i="1" s="1"/>
  <c r="AC196" i="1"/>
  <c r="AB196" i="1"/>
  <c r="AA196" i="1"/>
  <c r="W196" i="1"/>
  <c r="V196" i="1"/>
  <c r="U196" i="1"/>
  <c r="P196" i="1"/>
  <c r="K196" i="1"/>
  <c r="J196" i="1"/>
  <c r="I196" i="1"/>
  <c r="AD195" i="1"/>
  <c r="AE195" i="1" s="1"/>
  <c r="AA195" i="1"/>
  <c r="X195" i="1"/>
  <c r="Y195" i="1" s="1"/>
  <c r="U195" i="1"/>
  <c r="L195" i="1"/>
  <c r="M195" i="1" s="1"/>
  <c r="I195" i="1"/>
  <c r="B194" i="1"/>
  <c r="AD193" i="1"/>
  <c r="AE193" i="1" s="1"/>
  <c r="AA193" i="1"/>
  <c r="AA194" i="1" s="1"/>
  <c r="X193" i="1"/>
  <c r="Y193" i="1" s="1"/>
  <c r="U193" i="1"/>
  <c r="L193" i="1"/>
  <c r="M193" i="1" s="1"/>
  <c r="I193" i="1"/>
  <c r="I194" i="1" s="1"/>
  <c r="AC192" i="1"/>
  <c r="AB192" i="1"/>
  <c r="AA192" i="1"/>
  <c r="W192" i="1"/>
  <c r="V192" i="1"/>
  <c r="U192" i="1"/>
  <c r="P192" i="1"/>
  <c r="K192" i="1"/>
  <c r="J192" i="1"/>
  <c r="I192" i="1"/>
  <c r="AD191" i="1"/>
  <c r="AE191" i="1" s="1"/>
  <c r="AA191" i="1"/>
  <c r="X191" i="1"/>
  <c r="Y191" i="1" s="1"/>
  <c r="U191" i="1"/>
  <c r="M191" i="1"/>
  <c r="L191" i="1"/>
  <c r="I191" i="1"/>
  <c r="B190" i="1"/>
  <c r="AD189" i="1"/>
  <c r="AE189" i="1" s="1"/>
  <c r="AA189" i="1"/>
  <c r="AA190" i="1" s="1"/>
  <c r="X189" i="1"/>
  <c r="Y189" i="1" s="1"/>
  <c r="U189" i="1"/>
  <c r="U190" i="1" s="1"/>
  <c r="L189" i="1"/>
  <c r="M189" i="1" s="1"/>
  <c r="I189" i="1"/>
  <c r="AC188" i="1"/>
  <c r="AB188" i="1"/>
  <c r="AA188" i="1"/>
  <c r="W188" i="1"/>
  <c r="V188" i="1"/>
  <c r="U188" i="1"/>
  <c r="P188" i="1"/>
  <c r="K188" i="1"/>
  <c r="J188" i="1"/>
  <c r="I188" i="1"/>
  <c r="AD187" i="1"/>
  <c r="AE187" i="1" s="1"/>
  <c r="AA187" i="1"/>
  <c r="Y187" i="1"/>
  <c r="X187" i="1"/>
  <c r="U187" i="1"/>
  <c r="L187" i="1"/>
  <c r="M187" i="1" s="1"/>
  <c r="I187" i="1"/>
  <c r="B186" i="1"/>
  <c r="AE185" i="1"/>
  <c r="AD185" i="1"/>
  <c r="AA185" i="1"/>
  <c r="AA186" i="1" s="1"/>
  <c r="X185" i="1"/>
  <c r="Y185" i="1" s="1"/>
  <c r="U185" i="1"/>
  <c r="U186" i="1" s="1"/>
  <c r="L185" i="1"/>
  <c r="M185" i="1" s="1"/>
  <c r="I185" i="1"/>
  <c r="I186" i="1" s="1"/>
  <c r="AC184" i="1"/>
  <c r="AB184" i="1"/>
  <c r="AA184" i="1"/>
  <c r="W184" i="1"/>
  <c r="V184" i="1"/>
  <c r="U184" i="1"/>
  <c r="P184" i="1"/>
  <c r="K184" i="1"/>
  <c r="J184" i="1"/>
  <c r="I184" i="1"/>
  <c r="AE183" i="1"/>
  <c r="AD183" i="1"/>
  <c r="AA183" i="1"/>
  <c r="X183" i="1"/>
  <c r="Y183" i="1" s="1"/>
  <c r="U183" i="1"/>
  <c r="L183" i="1"/>
  <c r="M183" i="1" s="1"/>
  <c r="I183" i="1"/>
  <c r="B182" i="1"/>
  <c r="AA181" i="1"/>
  <c r="AA182" i="1" s="1"/>
  <c r="U181" i="1"/>
  <c r="M181" i="1"/>
  <c r="L181" i="1"/>
  <c r="I181" i="1"/>
  <c r="AA180" i="1"/>
  <c r="U180" i="1"/>
  <c r="U178" i="1" s="1"/>
  <c r="K180" i="1"/>
  <c r="J180" i="1"/>
  <c r="I180" i="1"/>
  <c r="AA179" i="1"/>
  <c r="U179" i="1"/>
  <c r="L179" i="1"/>
  <c r="M179" i="1" s="1"/>
  <c r="I179" i="1"/>
  <c r="B178" i="1"/>
  <c r="AA177" i="1"/>
  <c r="AA178" i="1" s="1"/>
  <c r="U177" i="1"/>
  <c r="L177" i="1"/>
  <c r="M177" i="1" s="1"/>
  <c r="I177" i="1"/>
  <c r="AA176" i="1"/>
  <c r="U176" i="1"/>
  <c r="K176" i="1"/>
  <c r="J176" i="1"/>
  <c r="I176" i="1"/>
  <c r="AA175" i="1"/>
  <c r="U175" i="1"/>
  <c r="L175" i="1"/>
  <c r="M175" i="1" s="1"/>
  <c r="I175" i="1"/>
  <c r="AD173" i="1"/>
  <c r="AE173" i="1" s="1"/>
  <c r="AA173" i="1"/>
  <c r="X173" i="1"/>
  <c r="Y173" i="1" s="1"/>
  <c r="U173" i="1"/>
  <c r="U174" i="1" s="1"/>
  <c r="L173" i="1"/>
  <c r="M173" i="1" s="1"/>
  <c r="I173" i="1"/>
  <c r="AC172" i="1"/>
  <c r="AB172" i="1"/>
  <c r="AA172" i="1"/>
  <c r="W172" i="1"/>
  <c r="V172" i="1"/>
  <c r="U172" i="1"/>
  <c r="K172" i="1"/>
  <c r="J172" i="1"/>
  <c r="I172" i="1"/>
  <c r="AA171" i="1"/>
  <c r="U171" i="1"/>
  <c r="L171" i="1"/>
  <c r="M171" i="1" s="1"/>
  <c r="I171" i="1"/>
  <c r="AC170" i="1"/>
  <c r="AB170" i="1"/>
  <c r="AA170" i="1"/>
  <c r="W170" i="1"/>
  <c r="V170" i="1"/>
  <c r="U170" i="1"/>
  <c r="P170" i="1"/>
  <c r="K170" i="1"/>
  <c r="J170" i="1"/>
  <c r="I170" i="1"/>
  <c r="AD169" i="1"/>
  <c r="AE169" i="1" s="1"/>
  <c r="AA169" i="1"/>
  <c r="X169" i="1"/>
  <c r="Y169" i="1" s="1"/>
  <c r="U169" i="1"/>
  <c r="L169" i="1"/>
  <c r="M169" i="1" s="1"/>
  <c r="I169" i="1"/>
  <c r="B168" i="1"/>
  <c r="I174" i="1" l="1"/>
  <c r="I190" i="1"/>
  <c r="AA256" i="1"/>
  <c r="U320" i="1"/>
  <c r="I394" i="1"/>
  <c r="AA222" i="1"/>
  <c r="U252" i="1"/>
  <c r="I260" i="1"/>
  <c r="AA300" i="1"/>
  <c r="AA312" i="1"/>
  <c r="AA358" i="1"/>
  <c r="I362" i="1"/>
  <c r="U370" i="1"/>
  <c r="I374" i="1"/>
  <c r="U394" i="1"/>
  <c r="U198" i="1"/>
  <c r="I178" i="1"/>
  <c r="AA198" i="1"/>
  <c r="U202" i="1"/>
  <c r="AA304" i="1"/>
  <c r="I346" i="1"/>
  <c r="U398" i="1"/>
  <c r="I406" i="1"/>
  <c r="AA174" i="1"/>
  <c r="I222" i="1"/>
  <c r="U244" i="1"/>
  <c r="I272" i="1"/>
  <c r="AA390" i="1"/>
  <c r="AA394" i="1"/>
  <c r="U402" i="1"/>
  <c r="I426" i="1"/>
  <c r="U182" i="1"/>
  <c r="U194" i="1"/>
  <c r="AA218" i="1"/>
  <c r="I226" i="1"/>
  <c r="I292" i="1"/>
  <c r="I330" i="1"/>
  <c r="I334" i="1"/>
  <c r="I350" i="1"/>
  <c r="AA362" i="1"/>
  <c r="U374" i="1"/>
  <c r="U406" i="1"/>
  <c r="I410" i="1"/>
  <c r="I414" i="1"/>
  <c r="U422" i="1"/>
  <c r="I182" i="1"/>
  <c r="U222" i="1"/>
  <c r="I230" i="1"/>
  <c r="AA244" i="1"/>
  <c r="U248" i="1"/>
  <c r="I338" i="1"/>
  <c r="U346" i="1"/>
  <c r="I354" i="1"/>
  <c r="I430" i="1"/>
  <c r="I252" i="1"/>
  <c r="U434" i="1"/>
  <c r="B124" i="1"/>
  <c r="AD123" i="1"/>
  <c r="AE123" i="1" s="1"/>
  <c r="AA123" i="1"/>
  <c r="Y123" i="1"/>
  <c r="X123" i="1"/>
  <c r="U123" i="1"/>
  <c r="AC122" i="1"/>
  <c r="AB122" i="1"/>
  <c r="AA122" i="1"/>
  <c r="W122" i="1"/>
  <c r="V122" i="1"/>
  <c r="U122" i="1"/>
  <c r="P122" i="1"/>
  <c r="K122" i="1"/>
  <c r="AD121" i="1"/>
  <c r="AE121" i="1" s="1"/>
  <c r="AA121" i="1"/>
  <c r="X121" i="1"/>
  <c r="Y121" i="1" s="1"/>
  <c r="U121" i="1"/>
  <c r="B120" i="1"/>
  <c r="A21" i="1" l="1"/>
  <c r="B20" i="1"/>
  <c r="AC17" i="1"/>
  <c r="AB17" i="1"/>
  <c r="AA17" i="1"/>
  <c r="W17" i="1"/>
  <c r="V17" i="1"/>
  <c r="U17" i="1"/>
  <c r="K17" i="1"/>
  <c r="J17" i="1"/>
  <c r="I17" i="1"/>
  <c r="L15" i="1"/>
  <c r="M15" i="1" s="1"/>
  <c r="AD19" i="1"/>
  <c r="AE19" i="1" s="1"/>
  <c r="AA19" i="1"/>
  <c r="X19" i="1"/>
  <c r="Y19" i="1" s="1"/>
  <c r="U19" i="1"/>
  <c r="L19" i="1"/>
  <c r="M19" i="1" s="1"/>
  <c r="I19" i="1"/>
  <c r="AC18" i="1"/>
  <c r="AB18" i="1"/>
  <c r="AA18" i="1"/>
  <c r="W18" i="1"/>
  <c r="V18" i="1"/>
  <c r="U18" i="1"/>
  <c r="K18" i="1"/>
  <c r="J18" i="1"/>
  <c r="I18" i="1"/>
  <c r="AC16" i="1"/>
  <c r="AB16" i="1"/>
  <c r="AA16" i="1"/>
  <c r="W16" i="1"/>
  <c r="V16" i="1"/>
  <c r="U16" i="1"/>
  <c r="K16" i="1"/>
  <c r="J16" i="1"/>
  <c r="I16" i="1"/>
  <c r="AD15" i="1"/>
  <c r="AE15" i="1" s="1"/>
  <c r="AA15" i="1"/>
  <c r="X15" i="1"/>
  <c r="Y15" i="1" s="1"/>
  <c r="U15" i="1"/>
  <c r="I15" i="1"/>
  <c r="AC14" i="1"/>
  <c r="AB14" i="1"/>
  <c r="AA14" i="1"/>
  <c r="W14" i="1"/>
  <c r="V14" i="1"/>
  <c r="U14" i="1"/>
  <c r="K14" i="1"/>
  <c r="J14" i="1"/>
  <c r="I14" i="1"/>
  <c r="AD13" i="1"/>
  <c r="AE13" i="1" s="1"/>
  <c r="AA13" i="1"/>
  <c r="X13" i="1"/>
  <c r="Y13" i="1" s="1"/>
  <c r="U13" i="1"/>
  <c r="L13" i="1"/>
  <c r="M13" i="1" s="1"/>
  <c r="I13" i="1"/>
  <c r="V6" i="1"/>
  <c r="B8" i="1" l="1"/>
  <c r="B12" i="1"/>
  <c r="AD11" i="1" l="1"/>
  <c r="AE11" i="1" s="1"/>
  <c r="AA11" i="1"/>
  <c r="X11" i="1"/>
  <c r="Y11" i="1" s="1"/>
  <c r="U11" i="1"/>
  <c r="L11" i="1"/>
  <c r="M11" i="1" s="1"/>
  <c r="I11" i="1"/>
  <c r="AC10" i="1"/>
  <c r="AB10" i="1"/>
  <c r="AA10" i="1"/>
  <c r="W10" i="1"/>
  <c r="V10" i="1"/>
  <c r="U10" i="1"/>
  <c r="P10" i="1"/>
  <c r="K10" i="1"/>
  <c r="J10" i="1"/>
  <c r="I10" i="1"/>
  <c r="AD9" i="1"/>
  <c r="AE9" i="1" s="1"/>
  <c r="AA9" i="1"/>
  <c r="X9" i="1"/>
  <c r="Y9" i="1" s="1"/>
  <c r="U9" i="1"/>
  <c r="L9" i="1"/>
  <c r="M9" i="1" s="1"/>
  <c r="I9" i="1"/>
  <c r="AD7" i="1"/>
  <c r="AE7" i="1" s="1"/>
  <c r="AA7" i="1"/>
  <c r="X7" i="1"/>
  <c r="Y7" i="1" s="1"/>
  <c r="U7" i="1"/>
  <c r="L7" i="1"/>
  <c r="M7" i="1" s="1"/>
  <c r="I7" i="1"/>
  <c r="AC6" i="1"/>
  <c r="AB6" i="1"/>
  <c r="AA6" i="1"/>
  <c r="W6" i="1"/>
  <c r="U6" i="1"/>
  <c r="P6" i="1"/>
  <c r="K6" i="1"/>
  <c r="J6" i="1"/>
  <c r="I6" i="1"/>
  <c r="AD5" i="1"/>
  <c r="AE5" i="1" s="1"/>
  <c r="AA5" i="1"/>
  <c r="X5" i="1"/>
  <c r="Y5" i="1" s="1"/>
  <c r="U5" i="1"/>
  <c r="L5" i="1"/>
  <c r="M5" i="1" s="1"/>
  <c r="I5" i="1"/>
  <c r="U12" i="1" l="1"/>
  <c r="AA12" i="1"/>
  <c r="AA8" i="1"/>
  <c r="U8" i="1"/>
  <c r="I12" i="1"/>
  <c r="I8" i="1"/>
  <c r="AD21" i="1" l="1"/>
  <c r="AD23" i="1"/>
  <c r="AD25" i="1"/>
  <c r="AD27" i="1"/>
  <c r="AD29" i="1"/>
  <c r="AD31" i="1"/>
  <c r="AD33" i="1"/>
  <c r="AD35" i="1"/>
  <c r="AD37" i="1"/>
  <c r="AD39" i="1"/>
  <c r="AD41" i="1"/>
  <c r="AD43" i="1"/>
  <c r="AD45" i="1"/>
  <c r="AD47" i="1"/>
  <c r="AD49" i="1"/>
  <c r="AD51" i="1"/>
  <c r="AD53" i="1"/>
  <c r="AD55" i="1"/>
  <c r="AD57" i="1"/>
  <c r="AD59" i="1"/>
  <c r="AD61" i="1"/>
  <c r="AD63" i="1"/>
  <c r="AD65" i="1"/>
  <c r="AD67" i="1"/>
  <c r="AD69" i="1"/>
  <c r="AD71" i="1"/>
  <c r="AD73" i="1"/>
  <c r="AD75" i="1"/>
  <c r="AD77" i="1"/>
  <c r="AD79" i="1"/>
  <c r="AD81" i="1"/>
  <c r="AD83" i="1"/>
  <c r="AD85" i="1"/>
  <c r="AD87" i="1"/>
  <c r="AD89" i="1"/>
  <c r="AD91" i="1"/>
  <c r="AD93" i="1"/>
  <c r="AD95" i="1"/>
  <c r="AD97" i="1"/>
  <c r="AD99" i="1"/>
  <c r="AD101" i="1"/>
  <c r="AD103" i="1"/>
  <c r="AD105" i="1"/>
  <c r="AD107" i="1"/>
  <c r="AD109" i="1"/>
  <c r="AD111" i="1"/>
  <c r="AD113" i="1"/>
  <c r="AD115" i="1"/>
  <c r="AD117" i="1"/>
  <c r="AD119" i="1"/>
  <c r="AD125" i="1"/>
  <c r="AD127" i="1"/>
  <c r="AD129" i="1"/>
  <c r="AD131" i="1"/>
  <c r="AD133" i="1"/>
  <c r="AD135" i="1"/>
  <c r="AD137" i="1"/>
  <c r="AD139" i="1"/>
  <c r="AD141" i="1"/>
  <c r="AD143" i="1"/>
  <c r="AD145" i="1"/>
  <c r="AD147" i="1"/>
  <c r="AD149" i="1"/>
  <c r="AD151" i="1"/>
  <c r="AD153" i="1"/>
  <c r="AD155" i="1"/>
  <c r="AD157" i="1"/>
  <c r="AD159" i="1"/>
  <c r="AD161" i="1"/>
  <c r="AD163" i="1"/>
  <c r="AD165" i="1"/>
  <c r="AD167" i="1"/>
  <c r="X21" i="1"/>
  <c r="X23" i="1"/>
  <c r="X25" i="1"/>
  <c r="X27" i="1"/>
  <c r="X29" i="1"/>
  <c r="X31" i="1"/>
  <c r="X33" i="1"/>
  <c r="X35" i="1"/>
  <c r="X37" i="1"/>
  <c r="X39" i="1"/>
  <c r="X41" i="1"/>
  <c r="X43" i="1"/>
  <c r="X45" i="1"/>
  <c r="X47" i="1"/>
  <c r="X49" i="1"/>
  <c r="X51" i="1"/>
  <c r="X53" i="1"/>
  <c r="X55" i="1"/>
  <c r="X57" i="1"/>
  <c r="X59" i="1"/>
  <c r="X61" i="1"/>
  <c r="X63" i="1"/>
  <c r="X65" i="1"/>
  <c r="X67" i="1"/>
  <c r="X69" i="1"/>
  <c r="X71" i="1"/>
  <c r="X73" i="1"/>
  <c r="X75" i="1"/>
  <c r="X77" i="1"/>
  <c r="X79" i="1"/>
  <c r="X81" i="1"/>
  <c r="X83" i="1"/>
  <c r="X85" i="1"/>
  <c r="X87" i="1"/>
  <c r="X89" i="1"/>
  <c r="X91" i="1"/>
  <c r="X93" i="1"/>
  <c r="X95" i="1"/>
  <c r="X97" i="1"/>
  <c r="X99" i="1"/>
  <c r="X101" i="1"/>
  <c r="X103" i="1"/>
  <c r="X105" i="1"/>
  <c r="X107" i="1"/>
  <c r="X109" i="1"/>
  <c r="X111" i="1"/>
  <c r="X113" i="1"/>
  <c r="X115" i="1"/>
  <c r="X117" i="1"/>
  <c r="X119" i="1"/>
  <c r="X125" i="1"/>
  <c r="X127" i="1"/>
  <c r="X129" i="1"/>
  <c r="X131" i="1"/>
  <c r="X133" i="1"/>
  <c r="X135" i="1"/>
  <c r="X137" i="1"/>
  <c r="X139" i="1"/>
  <c r="X141" i="1"/>
  <c r="X143" i="1"/>
  <c r="X145" i="1"/>
  <c r="X147" i="1"/>
  <c r="X149" i="1"/>
  <c r="X151" i="1"/>
  <c r="X153" i="1"/>
  <c r="X155" i="1"/>
  <c r="X157" i="1"/>
  <c r="X159" i="1"/>
  <c r="X161" i="1"/>
  <c r="X163" i="1"/>
  <c r="X165" i="1"/>
  <c r="X167" i="1"/>
  <c r="J166" i="1" l="1"/>
  <c r="J162" i="1"/>
  <c r="J158" i="1"/>
  <c r="J154" i="1"/>
  <c r="J150" i="1"/>
  <c r="J146" i="1"/>
  <c r="J142" i="1"/>
  <c r="J138" i="1"/>
  <c r="J134" i="1"/>
  <c r="J126" i="1"/>
  <c r="J114" i="1"/>
  <c r="J110" i="1"/>
  <c r="J106" i="1"/>
  <c r="J102" i="1"/>
  <c r="J98" i="1"/>
  <c r="J94" i="1"/>
  <c r="J90" i="1"/>
  <c r="J86" i="1"/>
  <c r="J82" i="1"/>
  <c r="J78" i="1"/>
  <c r="J74" i="1"/>
  <c r="J70" i="1"/>
  <c r="J66" i="1"/>
  <c r="J62" i="1"/>
  <c r="J58" i="1"/>
  <c r="J54" i="1"/>
  <c r="J50" i="1"/>
  <c r="J46" i="1"/>
  <c r="J42" i="1"/>
  <c r="J38" i="1"/>
  <c r="J34" i="1"/>
  <c r="J30" i="1"/>
  <c r="J26" i="1"/>
  <c r="J22" i="1"/>
  <c r="V22" i="1"/>
  <c r="V26" i="1"/>
  <c r="V30" i="1"/>
  <c r="V34" i="1"/>
  <c r="V38" i="1"/>
  <c r="V42" i="1"/>
  <c r="V46" i="1"/>
  <c r="V50" i="1"/>
  <c r="V54" i="1"/>
  <c r="V58" i="1"/>
  <c r="V62" i="1"/>
  <c r="V66" i="1"/>
  <c r="V70" i="1"/>
  <c r="V74" i="1"/>
  <c r="V78" i="1"/>
  <c r="V82" i="1"/>
  <c r="V86" i="1"/>
  <c r="V90" i="1"/>
  <c r="V94" i="1"/>
  <c r="V98" i="1"/>
  <c r="V102" i="1"/>
  <c r="V106" i="1"/>
  <c r="V110" i="1"/>
  <c r="V114" i="1"/>
  <c r="V118" i="1"/>
  <c r="V126" i="1"/>
  <c r="V130" i="1"/>
  <c r="V134" i="1"/>
  <c r="V138" i="1"/>
  <c r="V142" i="1"/>
  <c r="V146" i="1"/>
  <c r="V150" i="1"/>
  <c r="V154" i="1"/>
  <c r="V158" i="1"/>
  <c r="V162" i="1"/>
  <c r="V166" i="1"/>
  <c r="AB22" i="1"/>
  <c r="AB26" i="1"/>
  <c r="AB30" i="1"/>
  <c r="AB34" i="1"/>
  <c r="AB38" i="1"/>
  <c r="AB42" i="1"/>
  <c r="AB46" i="1"/>
  <c r="AB50" i="1"/>
  <c r="AB54" i="1"/>
  <c r="AB58" i="1"/>
  <c r="AB62" i="1"/>
  <c r="AB66" i="1"/>
  <c r="AB70" i="1"/>
  <c r="AB74" i="1"/>
  <c r="AB78" i="1"/>
  <c r="AB82" i="1"/>
  <c r="AB86" i="1"/>
  <c r="AB90" i="1"/>
  <c r="AB94" i="1"/>
  <c r="AB98" i="1"/>
  <c r="AB102" i="1"/>
  <c r="AB106" i="1"/>
  <c r="AB110" i="1"/>
  <c r="AB114" i="1"/>
  <c r="AB118" i="1"/>
  <c r="AB126" i="1"/>
  <c r="AB130" i="1"/>
  <c r="AB134" i="1"/>
  <c r="AB138" i="1"/>
  <c r="AB142" i="1"/>
  <c r="AB146" i="1"/>
  <c r="AB150" i="1"/>
  <c r="AB154" i="1"/>
  <c r="AB158" i="1"/>
  <c r="AB162" i="1"/>
  <c r="AB166" i="1"/>
  <c r="L21" i="1" l="1"/>
  <c r="M21" i="1" s="1"/>
  <c r="K22" i="1"/>
  <c r="L23" i="1"/>
  <c r="M23" i="1" s="1"/>
  <c r="L25" i="1"/>
  <c r="M25" i="1" s="1"/>
  <c r="K26" i="1"/>
  <c r="L27" i="1"/>
  <c r="M27" i="1" s="1"/>
  <c r="L29" i="1"/>
  <c r="M29" i="1" s="1"/>
  <c r="K30" i="1"/>
  <c r="L31" i="1"/>
  <c r="M31" i="1" s="1"/>
  <c r="L33" i="1"/>
  <c r="M33" i="1" s="1"/>
  <c r="K34" i="1"/>
  <c r="L35" i="1"/>
  <c r="M35" i="1" s="1"/>
  <c r="L37" i="1"/>
  <c r="M37" i="1" s="1"/>
  <c r="K38" i="1"/>
  <c r="L39" i="1"/>
  <c r="M39" i="1" s="1"/>
  <c r="L41" i="1"/>
  <c r="M41" i="1" s="1"/>
  <c r="K42" i="1"/>
  <c r="L43" i="1"/>
  <c r="M43" i="1" s="1"/>
  <c r="L45" i="1"/>
  <c r="M45" i="1" s="1"/>
  <c r="K46" i="1"/>
  <c r="L47" i="1"/>
  <c r="M47" i="1" s="1"/>
  <c r="L49" i="1"/>
  <c r="M49" i="1" s="1"/>
  <c r="K50" i="1"/>
  <c r="L51" i="1"/>
  <c r="M51" i="1" s="1"/>
  <c r="L53" i="1"/>
  <c r="M53" i="1" s="1"/>
  <c r="K54" i="1"/>
  <c r="L55" i="1"/>
  <c r="M55" i="1" s="1"/>
  <c r="L57" i="1"/>
  <c r="M57" i="1" s="1"/>
  <c r="K58" i="1"/>
  <c r="L59" i="1"/>
  <c r="M59" i="1" s="1"/>
  <c r="L61" i="1"/>
  <c r="M61" i="1" s="1"/>
  <c r="K62" i="1"/>
  <c r="L63" i="1"/>
  <c r="M63" i="1" s="1"/>
  <c r="L65" i="1"/>
  <c r="M65" i="1" s="1"/>
  <c r="K66" i="1"/>
  <c r="L67" i="1"/>
  <c r="M67" i="1" s="1"/>
  <c r="L69" i="1"/>
  <c r="M69" i="1" s="1"/>
  <c r="K70" i="1"/>
  <c r="L71" i="1"/>
  <c r="M71" i="1" s="1"/>
  <c r="L73" i="1"/>
  <c r="M73" i="1" s="1"/>
  <c r="K74" i="1"/>
  <c r="L75" i="1"/>
  <c r="M75" i="1" s="1"/>
  <c r="L77" i="1"/>
  <c r="M77" i="1" s="1"/>
  <c r="K78" i="1"/>
  <c r="L79" i="1"/>
  <c r="M79" i="1" s="1"/>
  <c r="L81" i="1"/>
  <c r="M81" i="1" s="1"/>
  <c r="K82" i="1"/>
  <c r="L83" i="1"/>
  <c r="M83" i="1" s="1"/>
  <c r="L85" i="1"/>
  <c r="M85" i="1" s="1"/>
  <c r="K86" i="1"/>
  <c r="L87" i="1"/>
  <c r="M87" i="1" s="1"/>
  <c r="L89" i="1"/>
  <c r="M89" i="1" s="1"/>
  <c r="K90" i="1"/>
  <c r="L91" i="1"/>
  <c r="M91" i="1" s="1"/>
  <c r="L93" i="1"/>
  <c r="M93" i="1" s="1"/>
  <c r="K94" i="1"/>
  <c r="L95" i="1"/>
  <c r="M95" i="1" s="1"/>
  <c r="L97" i="1"/>
  <c r="M97" i="1" s="1"/>
  <c r="K98" i="1"/>
  <c r="L99" i="1"/>
  <c r="M99" i="1" s="1"/>
  <c r="L101" i="1"/>
  <c r="M101" i="1" s="1"/>
  <c r="K102" i="1"/>
  <c r="L103" i="1"/>
  <c r="M103" i="1" s="1"/>
  <c r="L105" i="1"/>
  <c r="M105" i="1" s="1"/>
  <c r="K106" i="1"/>
  <c r="L107" i="1"/>
  <c r="M107" i="1" s="1"/>
  <c r="L109" i="1"/>
  <c r="M109" i="1" s="1"/>
  <c r="K110" i="1"/>
  <c r="L111" i="1"/>
  <c r="M111" i="1" s="1"/>
  <c r="L113" i="1"/>
  <c r="M113" i="1" s="1"/>
  <c r="K114" i="1"/>
  <c r="L115" i="1"/>
  <c r="M115" i="1" s="1"/>
  <c r="K118" i="1"/>
  <c r="L125" i="1"/>
  <c r="M125" i="1" s="1"/>
  <c r="K126" i="1"/>
  <c r="L127" i="1"/>
  <c r="M127" i="1" s="1"/>
  <c r="K130" i="1"/>
  <c r="L133" i="1"/>
  <c r="M133" i="1" s="1"/>
  <c r="K134" i="1"/>
  <c r="L135" i="1"/>
  <c r="M135" i="1" s="1"/>
  <c r="L137" i="1"/>
  <c r="M137" i="1" s="1"/>
  <c r="K138" i="1"/>
  <c r="L139" i="1"/>
  <c r="M139" i="1" s="1"/>
  <c r="L141" i="1"/>
  <c r="M141" i="1" s="1"/>
  <c r="K142" i="1"/>
  <c r="L143" i="1"/>
  <c r="M143" i="1" s="1"/>
  <c r="L145" i="1"/>
  <c r="M145" i="1" s="1"/>
  <c r="K146" i="1"/>
  <c r="L147" i="1"/>
  <c r="M147" i="1" s="1"/>
  <c r="L149" i="1"/>
  <c r="M149" i="1" s="1"/>
  <c r="K150" i="1"/>
  <c r="L151" i="1"/>
  <c r="M151" i="1" s="1"/>
  <c r="L153" i="1"/>
  <c r="M153" i="1" s="1"/>
  <c r="K154" i="1"/>
  <c r="L155" i="1"/>
  <c r="M155" i="1" s="1"/>
  <c r="L157" i="1"/>
  <c r="M157" i="1" s="1"/>
  <c r="K158" i="1"/>
  <c r="L159" i="1"/>
  <c r="M159" i="1" s="1"/>
  <c r="L161" i="1"/>
  <c r="M161" i="1" s="1"/>
  <c r="K162" i="1"/>
  <c r="L163" i="1"/>
  <c r="M163" i="1" s="1"/>
  <c r="L165" i="1"/>
  <c r="M165" i="1" s="1"/>
  <c r="K166" i="1"/>
  <c r="L167" i="1"/>
  <c r="M167" i="1" s="1"/>
  <c r="Y21" i="1"/>
  <c r="W22" i="1"/>
  <c r="Y23" i="1"/>
  <c r="Y25" i="1"/>
  <c r="W26" i="1"/>
  <c r="Y27" i="1"/>
  <c r="Y29" i="1"/>
  <c r="W30" i="1"/>
  <c r="Y31" i="1"/>
  <c r="Y33" i="1"/>
  <c r="W34" i="1"/>
  <c r="Y35" i="1"/>
  <c r="Y37" i="1"/>
  <c r="W38" i="1"/>
  <c r="Y39" i="1"/>
  <c r="Y41" i="1"/>
  <c r="W42" i="1"/>
  <c r="Y43" i="1"/>
  <c r="Y45" i="1"/>
  <c r="W46" i="1"/>
  <c r="Y47" i="1"/>
  <c r="Y49" i="1"/>
  <c r="W50" i="1"/>
  <c r="Y51" i="1"/>
  <c r="Y53" i="1"/>
  <c r="W54" i="1"/>
  <c r="Y55" i="1"/>
  <c r="Y57" i="1"/>
  <c r="W58" i="1"/>
  <c r="Y59" i="1"/>
  <c r="Y61" i="1"/>
  <c r="W62" i="1"/>
  <c r="Y63" i="1"/>
  <c r="Y65" i="1"/>
  <c r="W66" i="1"/>
  <c r="Y67" i="1"/>
  <c r="Y69" i="1"/>
  <c r="W70" i="1"/>
  <c r="Y71" i="1"/>
  <c r="Y73" i="1"/>
  <c r="W74" i="1"/>
  <c r="Y75" i="1"/>
  <c r="Y77" i="1"/>
  <c r="W78" i="1"/>
  <c r="Y79" i="1"/>
  <c r="Y81" i="1"/>
  <c r="W82" i="1"/>
  <c r="Y83" i="1"/>
  <c r="Y85" i="1"/>
  <c r="W86" i="1"/>
  <c r="Y87" i="1"/>
  <c r="Y89" i="1"/>
  <c r="W90" i="1"/>
  <c r="Y91" i="1"/>
  <c r="Y93" i="1"/>
  <c r="W94" i="1"/>
  <c r="Y95" i="1"/>
  <c r="Y97" i="1"/>
  <c r="W98" i="1"/>
  <c r="Y99" i="1"/>
  <c r="Y101" i="1"/>
  <c r="W102" i="1"/>
  <c r="Y103" i="1"/>
  <c r="Y105" i="1"/>
  <c r="W106" i="1"/>
  <c r="Y107" i="1"/>
  <c r="Y109" i="1"/>
  <c r="W110" i="1"/>
  <c r="Y111" i="1"/>
  <c r="Y113" i="1"/>
  <c r="W114" i="1"/>
  <c r="Y115" i="1"/>
  <c r="Y117" i="1"/>
  <c r="W118" i="1"/>
  <c r="Y119" i="1"/>
  <c r="Y125" i="1"/>
  <c r="W126" i="1"/>
  <c r="Y127" i="1"/>
  <c r="Y129" i="1"/>
  <c r="W130" i="1"/>
  <c r="Y131" i="1"/>
  <c r="Y133" i="1"/>
  <c r="W134" i="1"/>
  <c r="Y135" i="1"/>
  <c r="Y137" i="1"/>
  <c r="W138" i="1"/>
  <c r="Y139" i="1"/>
  <c r="Y141" i="1"/>
  <c r="W142" i="1"/>
  <c r="Y143" i="1"/>
  <c r="Y145" i="1"/>
  <c r="W146" i="1"/>
  <c r="Y147" i="1"/>
  <c r="Y149" i="1"/>
  <c r="W150" i="1"/>
  <c r="Y151" i="1"/>
  <c r="Y153" i="1"/>
  <c r="W154" i="1"/>
  <c r="Y155" i="1"/>
  <c r="Y157" i="1"/>
  <c r="W158" i="1"/>
  <c r="Y159" i="1"/>
  <c r="Y161" i="1"/>
  <c r="W162" i="1"/>
  <c r="Y163" i="1"/>
  <c r="Y165" i="1"/>
  <c r="W166" i="1"/>
  <c r="Y167" i="1"/>
  <c r="AE21" i="1"/>
  <c r="AC22" i="1"/>
  <c r="AE23" i="1"/>
  <c r="AE25" i="1"/>
  <c r="AC26" i="1"/>
  <c r="AE27" i="1"/>
  <c r="AE29" i="1"/>
  <c r="AC30" i="1"/>
  <c r="AE31" i="1"/>
  <c r="AE33" i="1"/>
  <c r="AC34" i="1"/>
  <c r="AE35" i="1"/>
  <c r="AE37" i="1"/>
  <c r="AC38" i="1"/>
  <c r="AE39" i="1"/>
  <c r="AE41" i="1"/>
  <c r="AC42" i="1"/>
  <c r="AE43" i="1"/>
  <c r="AE45" i="1"/>
  <c r="AC46" i="1"/>
  <c r="AE47" i="1"/>
  <c r="AE49" i="1"/>
  <c r="AC50" i="1"/>
  <c r="AE51" i="1"/>
  <c r="AE53" i="1"/>
  <c r="AC54" i="1"/>
  <c r="AE55" i="1"/>
  <c r="AE57" i="1"/>
  <c r="AC58" i="1"/>
  <c r="AE59" i="1"/>
  <c r="AE61" i="1"/>
  <c r="AC62" i="1"/>
  <c r="AE63" i="1"/>
  <c r="AE65" i="1"/>
  <c r="AC66" i="1"/>
  <c r="AE67" i="1"/>
  <c r="AE69" i="1"/>
  <c r="AC70" i="1"/>
  <c r="AE71" i="1"/>
  <c r="AE73" i="1"/>
  <c r="AC74" i="1"/>
  <c r="AE75" i="1"/>
  <c r="AE77" i="1"/>
  <c r="AC78" i="1"/>
  <c r="AE79" i="1"/>
  <c r="AE81" i="1"/>
  <c r="AC82" i="1"/>
  <c r="AE83" i="1"/>
  <c r="AE85" i="1"/>
  <c r="AC86" i="1"/>
  <c r="AE87" i="1"/>
  <c r="AE89" i="1"/>
  <c r="AC90" i="1"/>
  <c r="AE91" i="1"/>
  <c r="AE93" i="1"/>
  <c r="AC94" i="1"/>
  <c r="AE95" i="1"/>
  <c r="AE97" i="1"/>
  <c r="AC98" i="1"/>
  <c r="AE99" i="1"/>
  <c r="AE101" i="1"/>
  <c r="AC102" i="1"/>
  <c r="AE103" i="1"/>
  <c r="AE105" i="1"/>
  <c r="AC106" i="1"/>
  <c r="AE107" i="1"/>
  <c r="AE109" i="1"/>
  <c r="AC110" i="1"/>
  <c r="AE111" i="1"/>
  <c r="AE113" i="1"/>
  <c r="AC114" i="1"/>
  <c r="AE115" i="1"/>
  <c r="AE117" i="1"/>
  <c r="AC118" i="1"/>
  <c r="AE119" i="1"/>
  <c r="AE125" i="1"/>
  <c r="AC126" i="1"/>
  <c r="AE127" i="1"/>
  <c r="AE129" i="1"/>
  <c r="AC130" i="1"/>
  <c r="AE131" i="1"/>
  <c r="AE133" i="1"/>
  <c r="AC134" i="1"/>
  <c r="AE135" i="1"/>
  <c r="AE137" i="1"/>
  <c r="AC138" i="1"/>
  <c r="AE139" i="1"/>
  <c r="AE141" i="1"/>
  <c r="AC142" i="1"/>
  <c r="AE143" i="1"/>
  <c r="AE145" i="1"/>
  <c r="AC146" i="1"/>
  <c r="AE147" i="1"/>
  <c r="AE149" i="1"/>
  <c r="AC150" i="1"/>
  <c r="AE151" i="1"/>
  <c r="AE153" i="1"/>
  <c r="AC154" i="1"/>
  <c r="AE155" i="1"/>
  <c r="AE157" i="1"/>
  <c r="AC158" i="1"/>
  <c r="AE159" i="1"/>
  <c r="AE161" i="1"/>
  <c r="AC162" i="1"/>
  <c r="AE163" i="1"/>
  <c r="AE165" i="1"/>
  <c r="AC166" i="1"/>
  <c r="AE167" i="1"/>
  <c r="B76" i="1" l="1"/>
  <c r="B72" i="1"/>
  <c r="B60" i="1"/>
  <c r="B48" i="1"/>
  <c r="B44" i="1"/>
  <c r="B28" i="1"/>
  <c r="I21" i="1"/>
  <c r="U21" i="1"/>
  <c r="AA21" i="1"/>
  <c r="I22" i="1"/>
  <c r="I20" i="1" s="1"/>
  <c r="P22" i="1"/>
  <c r="U22" i="1"/>
  <c r="U20" i="1" s="1"/>
  <c r="AA22" i="1"/>
  <c r="AA20" i="1" s="1"/>
  <c r="I23" i="1"/>
  <c r="U23" i="1"/>
  <c r="AA23" i="1"/>
  <c r="I25" i="1"/>
  <c r="U25" i="1"/>
  <c r="AA25" i="1"/>
  <c r="I26" i="1"/>
  <c r="P26" i="1"/>
  <c r="U26" i="1"/>
  <c r="AA26" i="1"/>
  <c r="I27" i="1"/>
  <c r="U27" i="1"/>
  <c r="AA27" i="1"/>
  <c r="I29" i="1"/>
  <c r="U29" i="1"/>
  <c r="AA29" i="1"/>
  <c r="I30" i="1"/>
  <c r="P30" i="1"/>
  <c r="U30" i="1"/>
  <c r="AA30" i="1"/>
  <c r="I31" i="1"/>
  <c r="U31" i="1"/>
  <c r="AA31" i="1"/>
  <c r="I33" i="1"/>
  <c r="U33" i="1"/>
  <c r="AA33" i="1"/>
  <c r="I34" i="1"/>
  <c r="P34" i="1"/>
  <c r="U34" i="1"/>
  <c r="AA34" i="1"/>
  <c r="I35" i="1"/>
  <c r="U35" i="1"/>
  <c r="AA35" i="1"/>
  <c r="I37" i="1"/>
  <c r="U37" i="1"/>
  <c r="AA37" i="1"/>
  <c r="I38" i="1"/>
  <c r="P38" i="1"/>
  <c r="U38" i="1"/>
  <c r="AA38" i="1"/>
  <c r="I39" i="1"/>
  <c r="U39" i="1"/>
  <c r="AA39" i="1"/>
  <c r="I41" i="1"/>
  <c r="U41" i="1"/>
  <c r="AA41" i="1"/>
  <c r="I42" i="1"/>
  <c r="P42" i="1"/>
  <c r="U42" i="1"/>
  <c r="AA42" i="1"/>
  <c r="I43" i="1"/>
  <c r="U43" i="1"/>
  <c r="AA43" i="1"/>
  <c r="I45" i="1"/>
  <c r="U45" i="1"/>
  <c r="AA45" i="1"/>
  <c r="I46" i="1"/>
  <c r="P46" i="1"/>
  <c r="U46" i="1"/>
  <c r="AA46" i="1"/>
  <c r="I47" i="1"/>
  <c r="U47" i="1"/>
  <c r="AA47" i="1"/>
  <c r="I49" i="1"/>
  <c r="U49" i="1"/>
  <c r="AA49" i="1"/>
  <c r="I50" i="1"/>
  <c r="P50" i="1"/>
  <c r="U50" i="1"/>
  <c r="AA50" i="1"/>
  <c r="I51" i="1"/>
  <c r="U51" i="1"/>
  <c r="AA51" i="1"/>
  <c r="I53" i="1"/>
  <c r="U53" i="1"/>
  <c r="AA53" i="1"/>
  <c r="I54" i="1"/>
  <c r="P54" i="1"/>
  <c r="U54" i="1"/>
  <c r="AA54" i="1"/>
  <c r="I55" i="1"/>
  <c r="U55" i="1"/>
  <c r="AA55" i="1"/>
  <c r="I57" i="1"/>
  <c r="U57" i="1"/>
  <c r="AA57" i="1"/>
  <c r="I58" i="1"/>
  <c r="P58" i="1"/>
  <c r="U58" i="1"/>
  <c r="AA58" i="1"/>
  <c r="I59" i="1"/>
  <c r="U59" i="1"/>
  <c r="AA59" i="1"/>
  <c r="I61" i="1"/>
  <c r="U61" i="1"/>
  <c r="AA61" i="1"/>
  <c r="I62" i="1"/>
  <c r="P62" i="1"/>
  <c r="U62" i="1"/>
  <c r="AA62" i="1"/>
  <c r="I63" i="1"/>
  <c r="U63" i="1"/>
  <c r="AA63" i="1"/>
  <c r="I65" i="1"/>
  <c r="U65" i="1"/>
  <c r="AA65" i="1"/>
  <c r="I66" i="1"/>
  <c r="P66" i="1"/>
  <c r="U66" i="1"/>
  <c r="AA66" i="1"/>
  <c r="I67" i="1"/>
  <c r="U67" i="1"/>
  <c r="AA67" i="1"/>
  <c r="I69" i="1"/>
  <c r="U69" i="1"/>
  <c r="AA69" i="1"/>
  <c r="I70" i="1"/>
  <c r="P70" i="1"/>
  <c r="U70" i="1"/>
  <c r="AA70" i="1"/>
  <c r="I71" i="1"/>
  <c r="U71" i="1"/>
  <c r="AA71" i="1"/>
  <c r="I73" i="1"/>
  <c r="U73" i="1"/>
  <c r="AA73" i="1"/>
  <c r="I74" i="1"/>
  <c r="P74" i="1"/>
  <c r="U74" i="1"/>
  <c r="AA74" i="1"/>
  <c r="I75" i="1"/>
  <c r="U75" i="1"/>
  <c r="AA75" i="1"/>
  <c r="I77" i="1"/>
  <c r="U77" i="1"/>
  <c r="AA77" i="1"/>
  <c r="I78" i="1"/>
  <c r="P78" i="1"/>
  <c r="U78" i="1"/>
  <c r="AA78" i="1"/>
  <c r="I79" i="1"/>
  <c r="U79" i="1"/>
  <c r="AA79" i="1"/>
  <c r="I81" i="1"/>
  <c r="U81" i="1"/>
  <c r="AA81" i="1"/>
  <c r="I82" i="1"/>
  <c r="P82" i="1"/>
  <c r="U82" i="1"/>
  <c r="AA82" i="1"/>
  <c r="I83" i="1"/>
  <c r="U83" i="1"/>
  <c r="AA83" i="1"/>
  <c r="I85" i="1"/>
  <c r="U85" i="1"/>
  <c r="AA85" i="1"/>
  <c r="I86" i="1"/>
  <c r="P86" i="1"/>
  <c r="U86" i="1"/>
  <c r="AA86" i="1"/>
  <c r="I87" i="1"/>
  <c r="U87" i="1"/>
  <c r="AA87" i="1"/>
  <c r="I89" i="1"/>
  <c r="U89" i="1"/>
  <c r="AA89" i="1"/>
  <c r="I90" i="1"/>
  <c r="P90" i="1"/>
  <c r="U90" i="1"/>
  <c r="AA90" i="1"/>
  <c r="I91" i="1"/>
  <c r="U91" i="1"/>
  <c r="AA91" i="1"/>
  <c r="I93" i="1"/>
  <c r="U93" i="1"/>
  <c r="AA93" i="1"/>
  <c r="I94" i="1"/>
  <c r="P94" i="1"/>
  <c r="U94" i="1"/>
  <c r="AA94" i="1"/>
  <c r="I95" i="1"/>
  <c r="U95" i="1"/>
  <c r="AA95" i="1"/>
  <c r="I97" i="1"/>
  <c r="U97" i="1"/>
  <c r="AA97" i="1"/>
  <c r="I98" i="1"/>
  <c r="P98" i="1"/>
  <c r="U98" i="1"/>
  <c r="AA98" i="1"/>
  <c r="I99" i="1"/>
  <c r="U99" i="1"/>
  <c r="AA99" i="1"/>
  <c r="I101" i="1"/>
  <c r="U101" i="1"/>
  <c r="AA101" i="1"/>
  <c r="I102" i="1"/>
  <c r="P102" i="1"/>
  <c r="U102" i="1"/>
  <c r="AA102" i="1"/>
  <c r="I103" i="1"/>
  <c r="U103" i="1"/>
  <c r="AA103" i="1"/>
  <c r="I105" i="1"/>
  <c r="U105" i="1"/>
  <c r="AA105" i="1"/>
  <c r="I106" i="1"/>
  <c r="P106" i="1"/>
  <c r="U106" i="1"/>
  <c r="AA106" i="1"/>
  <c r="I107" i="1"/>
  <c r="U107" i="1"/>
  <c r="AA107" i="1"/>
  <c r="I109" i="1"/>
  <c r="U109" i="1"/>
  <c r="AA109" i="1"/>
  <c r="I110" i="1"/>
  <c r="P110" i="1"/>
  <c r="U110" i="1"/>
  <c r="AA110" i="1"/>
  <c r="I111" i="1"/>
  <c r="U111" i="1"/>
  <c r="AA111" i="1"/>
  <c r="I113" i="1"/>
  <c r="U113" i="1"/>
  <c r="AA113" i="1"/>
  <c r="I114" i="1"/>
  <c r="P114" i="1"/>
  <c r="U114" i="1"/>
  <c r="AA114" i="1"/>
  <c r="I115" i="1"/>
  <c r="U115" i="1"/>
  <c r="AA115" i="1"/>
  <c r="U117" i="1"/>
  <c r="AA117" i="1"/>
  <c r="P118" i="1"/>
  <c r="U118" i="1"/>
  <c r="AA118" i="1"/>
  <c r="U119" i="1"/>
  <c r="U120" i="1" s="1"/>
  <c r="AA119" i="1"/>
  <c r="AA120" i="1" s="1"/>
  <c r="I125" i="1"/>
  <c r="U125" i="1"/>
  <c r="AA125" i="1"/>
  <c r="I126" i="1"/>
  <c r="P126" i="1"/>
  <c r="U126" i="1"/>
  <c r="AA126" i="1"/>
  <c r="I127" i="1"/>
  <c r="U127" i="1"/>
  <c r="AA127" i="1"/>
  <c r="U129" i="1"/>
  <c r="AA129" i="1"/>
  <c r="P130" i="1"/>
  <c r="U130" i="1"/>
  <c r="AA130" i="1"/>
  <c r="U131" i="1"/>
  <c r="AA131" i="1"/>
  <c r="I133" i="1"/>
  <c r="U133" i="1"/>
  <c r="AA133" i="1"/>
  <c r="I134" i="1"/>
  <c r="P134" i="1"/>
  <c r="U134" i="1"/>
  <c r="AA134" i="1"/>
  <c r="I135" i="1"/>
  <c r="U135" i="1"/>
  <c r="AA135" i="1"/>
  <c r="I137" i="1"/>
  <c r="U137" i="1"/>
  <c r="AA137" i="1"/>
  <c r="I138" i="1"/>
  <c r="P138" i="1"/>
  <c r="U138" i="1"/>
  <c r="AA138" i="1"/>
  <c r="I139" i="1"/>
  <c r="U139" i="1"/>
  <c r="AA139" i="1"/>
  <c r="I141" i="1"/>
  <c r="U141" i="1"/>
  <c r="AA141" i="1"/>
  <c r="I142" i="1"/>
  <c r="P142" i="1"/>
  <c r="U142" i="1"/>
  <c r="AA142" i="1"/>
  <c r="I143" i="1"/>
  <c r="U143" i="1"/>
  <c r="AA143" i="1"/>
  <c r="I145" i="1"/>
  <c r="U145" i="1"/>
  <c r="AA145" i="1"/>
  <c r="I146" i="1"/>
  <c r="P146" i="1"/>
  <c r="U146" i="1"/>
  <c r="AA146" i="1"/>
  <c r="I147" i="1"/>
  <c r="U147" i="1"/>
  <c r="AA147" i="1"/>
  <c r="I149" i="1"/>
  <c r="U149" i="1"/>
  <c r="AA149" i="1"/>
  <c r="I150" i="1"/>
  <c r="P150" i="1"/>
  <c r="U150" i="1"/>
  <c r="AA150" i="1"/>
  <c r="I151" i="1"/>
  <c r="U151" i="1"/>
  <c r="AA151" i="1"/>
  <c r="I153" i="1"/>
  <c r="U153" i="1"/>
  <c r="AA153" i="1"/>
  <c r="I154" i="1"/>
  <c r="P154" i="1"/>
  <c r="U154" i="1"/>
  <c r="AA154" i="1"/>
  <c r="I155" i="1"/>
  <c r="U155" i="1"/>
  <c r="AA155" i="1"/>
  <c r="I157" i="1"/>
  <c r="U157" i="1"/>
  <c r="AA157" i="1"/>
  <c r="I158" i="1"/>
  <c r="P158" i="1"/>
  <c r="U158" i="1"/>
  <c r="AA158" i="1"/>
  <c r="I159" i="1"/>
  <c r="U159" i="1"/>
  <c r="AA159" i="1"/>
  <c r="I161" i="1"/>
  <c r="U161" i="1"/>
  <c r="AA161" i="1"/>
  <c r="I162" i="1"/>
  <c r="P162" i="1"/>
  <c r="U162" i="1"/>
  <c r="AA162" i="1"/>
  <c r="I163" i="1"/>
  <c r="U163" i="1"/>
  <c r="AA163" i="1"/>
  <c r="I165" i="1"/>
  <c r="U165" i="1"/>
  <c r="AA165" i="1"/>
  <c r="I166" i="1"/>
  <c r="P166" i="1"/>
  <c r="U166" i="1"/>
  <c r="AA166" i="1"/>
  <c r="I167" i="1"/>
  <c r="I168" i="1" s="1"/>
  <c r="U167" i="1"/>
  <c r="U168" i="1" s="1"/>
  <c r="AA167" i="1"/>
  <c r="AA168" i="1" s="1"/>
  <c r="I144" i="1" l="1"/>
  <c r="I92" i="1"/>
  <c r="I44" i="1"/>
  <c r="U96" i="1"/>
  <c r="I56" i="1"/>
  <c r="I152" i="1"/>
  <c r="I52" i="1"/>
  <c r="I48" i="1"/>
  <c r="I128" i="1"/>
  <c r="I76" i="1"/>
  <c r="I28" i="1"/>
  <c r="I40" i="1"/>
  <c r="I88" i="1"/>
  <c r="I116" i="1"/>
  <c r="I68" i="1"/>
  <c r="I140" i="1"/>
  <c r="I64" i="1"/>
  <c r="I160" i="1"/>
  <c r="AA124" i="1"/>
  <c r="U80" i="1"/>
  <c r="AA24" i="1"/>
  <c r="AA32" i="1"/>
  <c r="AA116" i="1"/>
  <c r="AA84" i="1"/>
  <c r="AA52" i="1"/>
  <c r="I124" i="1"/>
  <c r="U164" i="1"/>
  <c r="AA144" i="1"/>
  <c r="U132" i="1"/>
  <c r="AA128" i="1"/>
  <c r="U108" i="1"/>
  <c r="U136" i="1"/>
  <c r="AA132" i="1"/>
  <c r="U140" i="1"/>
  <c r="U92" i="1"/>
  <c r="U76" i="1"/>
  <c r="AA36" i="1"/>
  <c r="AA140" i="1"/>
  <c r="U112" i="1"/>
  <c r="AA112" i="1"/>
  <c r="U152" i="1"/>
  <c r="U148" i="1"/>
  <c r="AA148" i="1"/>
  <c r="U60" i="1"/>
  <c r="AA56" i="1"/>
  <c r="U44" i="1"/>
  <c r="AA40" i="1"/>
  <c r="I36" i="1"/>
  <c r="U32" i="1"/>
  <c r="AA28" i="1"/>
  <c r="AA96" i="1"/>
  <c r="AA80" i="1"/>
  <c r="U72" i="1"/>
  <c r="U28" i="1"/>
  <c r="U160" i="1"/>
  <c r="AA152" i="1"/>
  <c r="U144" i="1"/>
  <c r="AA100" i="1"/>
  <c r="I100" i="1"/>
  <c r="AA92" i="1"/>
  <c r="AA76" i="1"/>
  <c r="AA72" i="1"/>
  <c r="AA64" i="1"/>
  <c r="AA60" i="1"/>
  <c r="U48" i="1"/>
  <c r="AA48" i="1"/>
  <c r="U128" i="1"/>
  <c r="AA88" i="1"/>
  <c r="I84" i="1"/>
  <c r="U40" i="1"/>
  <c r="AA164" i="1"/>
  <c r="I148" i="1"/>
  <c r="I136" i="1"/>
  <c r="U116" i="1"/>
  <c r="I112" i="1"/>
  <c r="AA108" i="1"/>
  <c r="AA104" i="1"/>
  <c r="I104" i="1"/>
  <c r="U88" i="1"/>
  <c r="U64" i="1"/>
  <c r="U56" i="1"/>
  <c r="I164" i="1"/>
  <c r="AA160" i="1"/>
  <c r="AA156" i="1"/>
  <c r="I156" i="1"/>
  <c r="AA136" i="1"/>
  <c r="I132" i="1"/>
  <c r="I108" i="1"/>
  <c r="I96" i="1"/>
  <c r="I80" i="1"/>
  <c r="I72" i="1"/>
  <c r="AA68" i="1"/>
  <c r="I60" i="1"/>
  <c r="AA44" i="1"/>
  <c r="I24" i="1"/>
  <c r="U24" i="1"/>
  <c r="U156" i="1"/>
  <c r="U68" i="1"/>
  <c r="U52" i="1"/>
  <c r="I32" i="1"/>
  <c r="U124" i="1"/>
  <c r="U104" i="1"/>
  <c r="U100" i="1"/>
  <c r="U36" i="1"/>
  <c r="U84" i="1"/>
  <c r="B32" i="1" l="1"/>
  <c r="B36" i="1"/>
  <c r="B40" i="1"/>
  <c r="B164" i="1"/>
  <c r="B160" i="1"/>
  <c r="B156" i="1"/>
  <c r="B152" i="1"/>
  <c r="B148" i="1"/>
  <c r="B144" i="1"/>
  <c r="B140" i="1"/>
  <c r="B136" i="1"/>
  <c r="B132" i="1"/>
  <c r="B128" i="1"/>
  <c r="B116" i="1"/>
  <c r="B112" i="1"/>
  <c r="B108" i="1"/>
  <c r="B104" i="1"/>
  <c r="B100" i="1"/>
  <c r="B96" i="1"/>
  <c r="B92" i="1"/>
  <c r="B88" i="1"/>
  <c r="B84" i="1"/>
  <c r="B80" i="1"/>
  <c r="B68" i="1"/>
  <c r="B64" i="1"/>
  <c r="B56" i="1"/>
  <c r="B52" i="1"/>
  <c r="B24" i="1"/>
</calcChain>
</file>

<file path=xl/sharedStrings.xml><?xml version="1.0" encoding="utf-8"?>
<sst xmlns="http://schemas.openxmlformats.org/spreadsheetml/2006/main" count="242" uniqueCount="53">
  <si>
    <t>č. obl.</t>
  </si>
  <si>
    <t>ZO (ZP)</t>
  </si>
  <si>
    <t>KO (KP)</t>
  </si>
  <si>
    <t>Stávající stav</t>
  </si>
  <si>
    <t>R</t>
  </si>
  <si>
    <t>D</t>
  </si>
  <si>
    <t>V</t>
  </si>
  <si>
    <t>I</t>
  </si>
  <si>
    <t>n</t>
  </si>
  <si>
    <t>poznámka</t>
  </si>
  <si>
    <t>Navrhovaný stav</t>
  </si>
  <si>
    <t>Úprava geometrie</t>
  </si>
  <si>
    <t>Rychlostní profil V</t>
  </si>
  <si>
    <t>[km]</t>
  </si>
  <si>
    <t>[m]</t>
  </si>
  <si>
    <t>[mm]</t>
  </si>
  <si>
    <t>[km/h]</t>
  </si>
  <si>
    <t>[-]</t>
  </si>
  <si>
    <t>Lokalizace oblouku (staničení dle navrhovaného stavu)</t>
  </si>
  <si>
    <t>Lm=</t>
  </si>
  <si>
    <r>
      <t>L</t>
    </r>
    <r>
      <rPr>
        <b/>
        <vertAlign val="subscript"/>
        <sz val="11"/>
        <color theme="1"/>
        <rFont val="Calibri"/>
        <family val="2"/>
        <charset val="238"/>
        <scheme val="minor"/>
      </rPr>
      <t>i</t>
    </r>
  </si>
  <si>
    <r>
      <t>L</t>
    </r>
    <r>
      <rPr>
        <b/>
        <vertAlign val="subscript"/>
        <sz val="11"/>
        <color theme="1"/>
        <rFont val="Calibri"/>
        <family val="2"/>
        <charset val="238"/>
        <scheme val="minor"/>
      </rPr>
      <t>D</t>
    </r>
  </si>
  <si>
    <r>
      <t>a</t>
    </r>
    <r>
      <rPr>
        <b/>
        <vertAlign val="subscript"/>
        <sz val="11"/>
        <color theme="1"/>
        <rFont val="Calibri"/>
        <family val="2"/>
        <charset val="238"/>
        <scheme val="minor"/>
      </rPr>
      <t>q</t>
    </r>
  </si>
  <si>
    <r>
      <t>[m/s</t>
    </r>
    <r>
      <rPr>
        <b/>
        <vertAlign val="superscript"/>
        <sz val="11"/>
        <color theme="1"/>
        <rFont val="Calibri"/>
        <family val="2"/>
        <charset val="238"/>
        <scheme val="minor"/>
      </rPr>
      <t>2</t>
    </r>
    <r>
      <rPr>
        <b/>
        <sz val="11"/>
        <color theme="1"/>
        <rFont val="Calibri"/>
        <family val="2"/>
        <charset val="238"/>
        <scheme val="minor"/>
      </rPr>
      <t>]</t>
    </r>
  </si>
  <si>
    <r>
      <t>L</t>
    </r>
    <r>
      <rPr>
        <b/>
        <vertAlign val="subscript"/>
        <sz val="11"/>
        <color rgb="FFFF0000"/>
        <rFont val="Calibri"/>
        <family val="2"/>
        <charset val="238"/>
        <scheme val="minor"/>
      </rPr>
      <t>i</t>
    </r>
  </si>
  <si>
    <r>
      <t>L</t>
    </r>
    <r>
      <rPr>
        <b/>
        <vertAlign val="subscript"/>
        <sz val="11"/>
        <color rgb="FFFF0000"/>
        <rFont val="Calibri"/>
        <family val="2"/>
        <charset val="238"/>
        <scheme val="minor"/>
      </rPr>
      <t>K</t>
    </r>
    <r>
      <rPr>
        <b/>
        <sz val="11"/>
        <color rgb="FFFF0000"/>
        <rFont val="Calibri"/>
        <family val="2"/>
        <charset val="238"/>
        <scheme val="minor"/>
      </rPr>
      <t>/L</t>
    </r>
    <r>
      <rPr>
        <b/>
        <vertAlign val="subscript"/>
        <sz val="11"/>
        <color rgb="FFFF0000"/>
        <rFont val="Calibri"/>
        <family val="2"/>
        <charset val="238"/>
        <scheme val="minor"/>
      </rPr>
      <t>D</t>
    </r>
    <r>
      <rPr>
        <sz val="11"/>
        <color theme="1"/>
        <rFont val="Calibri"/>
        <family val="2"/>
        <charset val="238"/>
        <scheme val="minor"/>
      </rPr>
      <t/>
    </r>
  </si>
  <si>
    <r>
      <t>Rychlostní profil V</t>
    </r>
    <r>
      <rPr>
        <b/>
        <vertAlign val="subscript"/>
        <sz val="11"/>
        <color rgb="FFFF0000"/>
        <rFont val="Calibri"/>
        <family val="2"/>
        <charset val="238"/>
        <scheme val="minor"/>
      </rPr>
      <t>130</t>
    </r>
  </si>
  <si>
    <r>
      <t>a</t>
    </r>
    <r>
      <rPr>
        <b/>
        <vertAlign val="subscript"/>
        <sz val="11"/>
        <color rgb="FFFF0000"/>
        <rFont val="Calibri"/>
        <family val="2"/>
        <charset val="238"/>
        <scheme val="minor"/>
      </rPr>
      <t>q</t>
    </r>
  </si>
  <si>
    <r>
      <t>[m/s</t>
    </r>
    <r>
      <rPr>
        <b/>
        <vertAlign val="superscript"/>
        <sz val="11"/>
        <color rgb="FFFF0000"/>
        <rFont val="Calibri"/>
        <family val="2"/>
        <charset val="238"/>
        <scheme val="minor"/>
      </rPr>
      <t>2</t>
    </r>
    <r>
      <rPr>
        <b/>
        <sz val="11"/>
        <color rgb="FFFF0000"/>
        <rFont val="Calibri"/>
        <family val="2"/>
        <charset val="238"/>
        <scheme val="minor"/>
      </rPr>
      <t>]</t>
    </r>
  </si>
  <si>
    <t>[*v]</t>
  </si>
  <si>
    <t>mezilehlá přech.</t>
  </si>
  <si>
    <t>výhybka</t>
  </si>
  <si>
    <t>zast. Mariánské Lázně město</t>
  </si>
  <si>
    <t>dD3 Vlkovice</t>
  </si>
  <si>
    <t>zast. Milhostov u M. Lázní</t>
  </si>
  <si>
    <t>dD3 Ovesné Kladruby</t>
  </si>
  <si>
    <t>zast. Mrázov</t>
  </si>
  <si>
    <t>inflex</t>
  </si>
  <si>
    <t>ŽST Teplá</t>
  </si>
  <si>
    <t>zast. Hoštec</t>
  </si>
  <si>
    <t>ŽST Poutnov</t>
  </si>
  <si>
    <t>zast. Louka u Mar. Lázní</t>
  </si>
  <si>
    <t>ŽST Bečov nad Teplou</t>
  </si>
  <si>
    <t>zast. Volná</t>
  </si>
  <si>
    <t>dD3 Krásný Jez</t>
  </si>
  <si>
    <t>Krásný Jez zastávka</t>
  </si>
  <si>
    <t>zastávka Teplička u Karlových Varů</t>
  </si>
  <si>
    <t>zastávka Kfely</t>
  </si>
  <si>
    <t>zastávka Cihelny</t>
  </si>
  <si>
    <t>dD3 Karlovy Vary - Březová</t>
  </si>
  <si>
    <t>zastávka Doubí u Karlových Varů</t>
  </si>
  <si>
    <t>zastávka Karlovy Vary - Aréna</t>
  </si>
  <si>
    <t>Karlovy Vary - dolní nádraží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</si>
</sst>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 m&quot;"/>
    <numFmt numFmtId="165" formatCode="0.000"/>
    <numFmt numFmtId="166" formatCode="0.0##&quot;*v&quot;"/>
    <numFmt numFmtId="167" formatCode="##0.###&quot;*v&quot;"/>
    <numFmt numFmtId="168" formatCode="##.###&quot;*v&quot;"/>
    <numFmt numFmtId="169" formatCode="#,###,&quot;m&quot;"/>
    <numFmt numFmtId="170" formatCode="0.000000"/>
  </numFmts>
  <fonts count="12" x14ac:knownFonts="1">
    <font>
      <sz val="11"/>
      <color theme="1"/>
      <name val="Calibri"/>
      <family val="2"/>
      <charset val="238"/>
      <scheme val="minor"/>
    </font>
    <font>
      <u/>
      <sz val="11"/>
      <color theme="10"/>
      <name val="Calibri"/>
      <family val="2"/>
      <charset val="238"/>
      <scheme val="minor"/>
    </font>
    <font>
      <sz val="11"/>
      <name val="Calibri"/>
      <family val="2"/>
      <charset val="238"/>
      <scheme val="minor"/>
    </font>
    <font>
      <sz val="11"/>
      <color rgb="FFFF0000"/>
      <name val="Calibri"/>
      <family val="2"/>
      <charset val="238"/>
      <scheme val="minor"/>
    </font>
    <font>
      <b/>
      <sz val="11"/>
      <color theme="1"/>
      <name val="Calibri"/>
      <family val="2"/>
      <charset val="238"/>
      <scheme val="minor"/>
    </font>
    <font>
      <b/>
      <vertAlign val="subscript"/>
      <sz val="11"/>
      <color theme="1"/>
      <name val="Calibri"/>
      <family val="2"/>
      <charset val="238"/>
      <scheme val="minor"/>
    </font>
    <font>
      <b/>
      <sz val="11"/>
      <name val="Calibri"/>
      <family val="2"/>
      <charset val="238"/>
      <scheme val="minor"/>
    </font>
    <font>
      <b/>
      <vertAlign val="superscript"/>
      <sz val="11"/>
      <color theme="1"/>
      <name val="Calibri"/>
      <family val="2"/>
      <charset val="238"/>
      <scheme val="minor"/>
    </font>
    <font>
      <b/>
      <sz val="11"/>
      <color rgb="FFFF0000"/>
      <name val="Calibri"/>
      <family val="2"/>
      <charset val="238"/>
      <scheme val="minor"/>
    </font>
    <font>
      <b/>
      <vertAlign val="subscript"/>
      <sz val="11"/>
      <color rgb="FFFF0000"/>
      <name val="Calibri"/>
      <family val="2"/>
      <charset val="238"/>
      <scheme val="minor"/>
    </font>
    <font>
      <b/>
      <vertAlign val="superscript"/>
      <sz val="11"/>
      <color rgb="FFFF0000"/>
      <name val="Calibri"/>
      <family val="2"/>
      <charset val="238"/>
      <scheme val="minor"/>
    </font>
    <font>
      <sz val="11"/>
      <color rgb="FF0070C0"/>
      <name val="Calibri"/>
      <family val="2"/>
      <charset val="238"/>
      <scheme val="minor"/>
    </font>
  </fonts>
  <fills count="9">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00B0F0"/>
        <bgColor indexed="64"/>
      </patternFill>
    </fill>
  </fills>
  <borders count="6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s>
  <cellStyleXfs count="2">
    <xf numFmtId="0" fontId="0" fillId="0" borderId="0"/>
    <xf numFmtId="0" fontId="1" fillId="0" borderId="0" applyNumberFormat="0" applyFill="0" applyBorder="0" applyAlignment="0" applyProtection="0"/>
  </cellStyleXfs>
  <cellXfs count="282">
    <xf numFmtId="0" fontId="0" fillId="0" borderId="0" xfId="0"/>
    <xf numFmtId="0" fontId="0" fillId="0" borderId="0" xfId="0" applyFill="1"/>
    <xf numFmtId="2" fontId="0" fillId="0" borderId="0" xfId="0" applyNumberFormat="1" applyFill="1"/>
    <xf numFmtId="0" fontId="0" fillId="2" borderId="1" xfId="0" applyFill="1" applyBorder="1" applyAlignment="1">
      <alignment horizontal="right" vertical="center"/>
    </xf>
    <xf numFmtId="164" fontId="0" fillId="2" borderId="2" xfId="0" applyNumberFormat="1" applyFill="1" applyBorder="1" applyAlignment="1">
      <alignment horizontal="left" vertical="center"/>
    </xf>
    <xf numFmtId="164" fontId="0" fillId="2" borderId="3" xfId="0" applyNumberFormat="1" applyFill="1" applyBorder="1" applyAlignment="1">
      <alignment horizontal="left" vertical="center"/>
    </xf>
    <xf numFmtId="0" fontId="0" fillId="0" borderId="9" xfId="0" applyFill="1" applyBorder="1" applyAlignment="1">
      <alignment horizontal="center" vertical="center"/>
    </xf>
    <xf numFmtId="0" fontId="0" fillId="0" borderId="19" xfId="0" applyFill="1" applyBorder="1" applyAlignment="1">
      <alignment horizontal="center" vertical="center"/>
    </xf>
    <xf numFmtId="0" fontId="0" fillId="2" borderId="19" xfId="0" applyFill="1" applyBorder="1" applyAlignment="1">
      <alignment horizontal="center" vertical="center"/>
    </xf>
    <xf numFmtId="0" fontId="0" fillId="5" borderId="19" xfId="0" applyFill="1" applyBorder="1" applyAlignment="1">
      <alignment horizontal="center" vertical="center"/>
    </xf>
    <xf numFmtId="0" fontId="0" fillId="5" borderId="9" xfId="0" applyFill="1" applyBorder="1" applyAlignment="1">
      <alignment horizontal="center" vertical="center"/>
    </xf>
    <xf numFmtId="2" fontId="0" fillId="5" borderId="19" xfId="0" applyNumberFormat="1" applyFill="1" applyBorder="1" applyAlignment="1">
      <alignment horizontal="center" vertical="center"/>
    </xf>
    <xf numFmtId="0" fontId="4" fillId="4" borderId="22" xfId="0" applyFont="1" applyFill="1" applyBorder="1" applyAlignment="1">
      <alignment horizontal="center" vertical="center"/>
    </xf>
    <xf numFmtId="0" fontId="4" fillId="4" borderId="23" xfId="0" applyFont="1" applyFill="1" applyBorder="1" applyAlignment="1">
      <alignment horizontal="center" vertical="center"/>
    </xf>
    <xf numFmtId="0" fontId="4" fillId="5" borderId="26" xfId="0" applyFont="1" applyFill="1" applyBorder="1" applyAlignment="1">
      <alignment horizontal="center" vertical="center"/>
    </xf>
    <xf numFmtId="0" fontId="4" fillId="4" borderId="27"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6" xfId="0" applyFont="1" applyFill="1" applyBorder="1" applyAlignment="1">
      <alignment horizontal="center" vertical="center"/>
    </xf>
    <xf numFmtId="0" fontId="4" fillId="5" borderId="19"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2" xfId="0" applyFont="1" applyFill="1" applyBorder="1" applyAlignment="1">
      <alignment horizontal="center" vertical="center"/>
    </xf>
    <xf numFmtId="2" fontId="4" fillId="0" borderId="11" xfId="0" applyNumberFormat="1" applyFont="1" applyFill="1" applyBorder="1" applyAlignment="1">
      <alignment horizontal="center" vertical="center"/>
    </xf>
    <xf numFmtId="0" fontId="6" fillId="0" borderId="16" xfId="1" applyFont="1" applyFill="1" applyBorder="1" applyAlignment="1">
      <alignment horizontal="center" vertical="center"/>
    </xf>
    <xf numFmtId="0" fontId="4" fillId="0" borderId="17" xfId="0" applyFont="1" applyFill="1" applyBorder="1" applyAlignment="1">
      <alignment horizontal="center" vertical="center"/>
    </xf>
    <xf numFmtId="2" fontId="4" fillId="0" borderId="16" xfId="0" applyNumberFormat="1" applyFont="1" applyFill="1" applyBorder="1" applyAlignment="1">
      <alignment horizontal="center" vertical="center"/>
    </xf>
    <xf numFmtId="0" fontId="4" fillId="0" borderId="2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6" xfId="0" applyFont="1" applyFill="1" applyBorder="1" applyAlignment="1">
      <alignment horizontal="center" vertical="center"/>
    </xf>
    <xf numFmtId="0" fontId="3" fillId="0" borderId="0" xfId="0" applyFont="1" applyFill="1"/>
    <xf numFmtId="2" fontId="8" fillId="0" borderId="11" xfId="0" applyNumberFormat="1" applyFont="1" applyFill="1" applyBorder="1" applyAlignment="1">
      <alignment horizontal="center" vertical="center"/>
    </xf>
    <xf numFmtId="2" fontId="8" fillId="0" borderId="16" xfId="0" applyNumberFormat="1" applyFont="1" applyFill="1" applyBorder="1" applyAlignment="1">
      <alignment horizontal="center" vertical="center"/>
    </xf>
    <xf numFmtId="2" fontId="3" fillId="0" borderId="0" xfId="0" applyNumberFormat="1" applyFont="1" applyFill="1"/>
    <xf numFmtId="165" fontId="0" fillId="3" borderId="9" xfId="0" applyNumberFormat="1" applyFill="1" applyBorder="1" applyAlignment="1">
      <alignment horizontal="center" vertical="center"/>
    </xf>
    <xf numFmtId="0" fontId="0" fillId="5" borderId="30" xfId="0" applyFill="1" applyBorder="1" applyAlignment="1">
      <alignment horizontal="center" vertical="center"/>
    </xf>
    <xf numFmtId="0" fontId="0" fillId="5" borderId="28" xfId="0" applyFill="1" applyBorder="1" applyAlignment="1">
      <alignment horizontal="center" vertical="center"/>
    </xf>
    <xf numFmtId="0" fontId="0" fillId="0" borderId="28" xfId="0" applyFill="1" applyBorder="1" applyAlignment="1">
      <alignment horizontal="center" vertical="center"/>
    </xf>
    <xf numFmtId="0" fontId="4" fillId="5" borderId="28" xfId="0" applyFont="1" applyFill="1" applyBorder="1" applyAlignment="1">
      <alignment horizontal="center" vertical="center"/>
    </xf>
    <xf numFmtId="0" fontId="0" fillId="2" borderId="31" xfId="0" applyFill="1" applyBorder="1" applyAlignment="1">
      <alignment horizontal="center" vertical="center"/>
    </xf>
    <xf numFmtId="2" fontId="0" fillId="5" borderId="28" xfId="0" applyNumberFormat="1" applyFill="1" applyBorder="1" applyAlignment="1">
      <alignment horizontal="center" vertical="center"/>
    </xf>
    <xf numFmtId="0" fontId="0" fillId="2" borderId="2" xfId="0" applyFill="1" applyBorder="1" applyAlignment="1">
      <alignment horizontal="center" vertical="center"/>
    </xf>
    <xf numFmtId="2" fontId="0" fillId="2" borderId="2" xfId="0" applyNumberFormat="1" applyFill="1" applyBorder="1" applyAlignment="1">
      <alignment horizontal="center" vertical="center"/>
    </xf>
    <xf numFmtId="0" fontId="3" fillId="2" borderId="2" xfId="0" applyFont="1" applyFill="1" applyBorder="1" applyAlignment="1">
      <alignment horizontal="center" vertical="center"/>
    </xf>
    <xf numFmtId="2" fontId="3" fillId="2" borderId="2" xfId="0" applyNumberFormat="1" applyFont="1" applyFill="1" applyBorder="1" applyAlignment="1">
      <alignment horizontal="center" vertical="center"/>
    </xf>
    <xf numFmtId="165" fontId="0" fillId="5" borderId="25" xfId="0" applyNumberFormat="1" applyFill="1" applyBorder="1" applyAlignment="1">
      <alignment horizontal="center" vertical="center"/>
    </xf>
    <xf numFmtId="0" fontId="6" fillId="5" borderId="18" xfId="0" applyFont="1" applyFill="1" applyBorder="1" applyAlignment="1">
      <alignment horizontal="center" vertical="center"/>
    </xf>
    <xf numFmtId="0" fontId="2" fillId="5" borderId="19" xfId="0" applyFont="1" applyFill="1" applyBorder="1" applyAlignment="1">
      <alignment horizontal="center" vertical="center"/>
    </xf>
    <xf numFmtId="0" fontId="2" fillId="0" borderId="19" xfId="0" applyFont="1" applyFill="1" applyBorder="1" applyAlignment="1">
      <alignment horizontal="center" vertical="center"/>
    </xf>
    <xf numFmtId="0" fontId="6" fillId="5" borderId="10" xfId="0" applyFont="1" applyFill="1" applyBorder="1" applyAlignment="1">
      <alignment horizontal="center" vertical="center"/>
    </xf>
    <xf numFmtId="0" fontId="2" fillId="5" borderId="11" xfId="0" applyFont="1" applyFill="1" applyBorder="1" applyAlignment="1">
      <alignment horizontal="center" vertical="center"/>
    </xf>
    <xf numFmtId="2" fontId="2" fillId="5" borderId="11" xfId="0" applyNumberFormat="1" applyFont="1" applyFill="1" applyBorder="1" applyAlignment="1">
      <alignment horizontal="center" vertical="center"/>
    </xf>
    <xf numFmtId="165" fontId="2" fillId="3" borderId="12" xfId="0" applyNumberFormat="1" applyFont="1" applyFill="1" applyBorder="1" applyAlignment="1">
      <alignment horizontal="center" vertical="center"/>
    </xf>
    <xf numFmtId="0" fontId="6" fillId="0" borderId="13" xfId="0" applyFont="1" applyFill="1" applyBorder="1" applyAlignment="1">
      <alignment horizontal="center" vertical="center"/>
    </xf>
    <xf numFmtId="0" fontId="2" fillId="3" borderId="9" xfId="0" applyFont="1" applyFill="1" applyBorder="1" applyAlignment="1">
      <alignment horizontal="center" vertical="center"/>
    </xf>
    <xf numFmtId="0" fontId="2" fillId="0" borderId="9" xfId="0" applyFont="1" applyFill="1" applyBorder="1" applyAlignment="1">
      <alignment horizontal="center" vertical="center"/>
    </xf>
    <xf numFmtId="0" fontId="2" fillId="5" borderId="9" xfId="0" applyFont="1" applyFill="1" applyBorder="1" applyAlignment="1">
      <alignment horizontal="center" vertical="center"/>
    </xf>
    <xf numFmtId="165" fontId="2" fillId="3" borderId="9" xfId="0" applyNumberFormat="1" applyFont="1" applyFill="1" applyBorder="1" applyAlignment="1">
      <alignment horizontal="center" vertical="center"/>
    </xf>
    <xf numFmtId="0" fontId="2" fillId="5" borderId="14" xfId="0" applyFont="1" applyFill="1" applyBorder="1" applyAlignment="1">
      <alignment horizontal="center" vertical="center"/>
    </xf>
    <xf numFmtId="0" fontId="6" fillId="0" borderId="27" xfId="0" applyFont="1" applyFill="1" applyBorder="1" applyAlignment="1">
      <alignment horizontal="center" vertical="center"/>
    </xf>
    <xf numFmtId="0" fontId="6" fillId="5" borderId="33" xfId="0" applyFont="1" applyFill="1" applyBorder="1" applyAlignment="1">
      <alignment horizontal="center" vertical="center"/>
    </xf>
    <xf numFmtId="0" fontId="2" fillId="5" borderId="28" xfId="0" applyFont="1" applyFill="1" applyBorder="1" applyAlignment="1">
      <alignment horizontal="center" vertical="center"/>
    </xf>
    <xf numFmtId="0" fontId="2" fillId="0" borderId="28" xfId="0" applyFont="1" applyFill="1" applyBorder="1" applyAlignment="1">
      <alignment horizontal="center" vertical="center"/>
    </xf>
    <xf numFmtId="2" fontId="2" fillId="5" borderId="28" xfId="0" applyNumberFormat="1" applyFont="1" applyFill="1" applyBorder="1" applyAlignment="1">
      <alignment horizontal="center" vertical="center"/>
    </xf>
    <xf numFmtId="165" fontId="2" fillId="3" borderId="29" xfId="0" applyNumberFormat="1" applyFont="1" applyFill="1" applyBorder="1" applyAlignment="1">
      <alignment horizontal="center" vertical="center"/>
    </xf>
    <xf numFmtId="0" fontId="6" fillId="5" borderId="30" xfId="0" applyFont="1" applyFill="1" applyBorder="1" applyAlignment="1">
      <alignment horizontal="center" vertical="center"/>
    </xf>
    <xf numFmtId="0" fontId="8" fillId="0" borderId="17" xfId="0" applyFont="1" applyFill="1" applyBorder="1" applyAlignment="1">
      <alignment horizontal="center" vertical="center"/>
    </xf>
    <xf numFmtId="0" fontId="4" fillId="2" borderId="2" xfId="0" applyFont="1" applyFill="1" applyBorder="1" applyAlignment="1">
      <alignment horizontal="left" vertical="center"/>
    </xf>
    <xf numFmtId="0" fontId="8" fillId="6" borderId="22" xfId="0" applyFont="1" applyFill="1" applyBorder="1" applyAlignment="1">
      <alignment horizontal="center" vertical="center"/>
    </xf>
    <xf numFmtId="0" fontId="8" fillId="6" borderId="23" xfId="0" applyFont="1" applyFill="1" applyBorder="1" applyAlignment="1">
      <alignment horizontal="center" vertical="center"/>
    </xf>
    <xf numFmtId="0" fontId="4" fillId="6" borderId="11" xfId="0" applyFont="1" applyFill="1" applyBorder="1" applyAlignment="1">
      <alignment horizontal="center" vertical="center"/>
    </xf>
    <xf numFmtId="0" fontId="4" fillId="6" borderId="16" xfId="0" applyFont="1" applyFill="1" applyBorder="1" applyAlignment="1">
      <alignment horizontal="center" vertical="center"/>
    </xf>
    <xf numFmtId="164" fontId="0" fillId="2" borderId="42" xfId="0" applyNumberFormat="1" applyFill="1" applyBorder="1" applyAlignment="1">
      <alignment horizontal="left" vertical="center"/>
    </xf>
    <xf numFmtId="0" fontId="0" fillId="7" borderId="9" xfId="0" applyFill="1" applyBorder="1" applyAlignment="1">
      <alignment horizontal="center" vertical="center"/>
    </xf>
    <xf numFmtId="0" fontId="0" fillId="0" borderId="0" xfId="0" applyFill="1" applyBorder="1"/>
    <xf numFmtId="0" fontId="8" fillId="0" borderId="0" xfId="0" applyFont="1" applyFill="1" applyBorder="1" applyAlignment="1">
      <alignment vertical="center"/>
    </xf>
    <xf numFmtId="165" fontId="2" fillId="3" borderId="32" xfId="0" applyNumberFormat="1" applyFont="1" applyFill="1" applyBorder="1" applyAlignment="1">
      <alignment horizontal="center" vertical="center"/>
    </xf>
    <xf numFmtId="0" fontId="6" fillId="5" borderId="15" xfId="0" applyFont="1" applyFill="1" applyBorder="1" applyAlignment="1">
      <alignment horizontal="center" vertical="center"/>
    </xf>
    <xf numFmtId="0" fontId="2" fillId="5" borderId="16" xfId="0" applyFont="1" applyFill="1" applyBorder="1" applyAlignment="1">
      <alignment horizontal="center" vertical="center"/>
    </xf>
    <xf numFmtId="49" fontId="0" fillId="0" borderId="0" xfId="0" applyNumberFormat="1" applyFill="1"/>
    <xf numFmtId="166" fontId="0" fillId="3" borderId="19" xfId="0" applyNumberFormat="1" applyFill="1" applyBorder="1" applyAlignment="1">
      <alignment horizontal="center" vertical="center"/>
    </xf>
    <xf numFmtId="166" fontId="0" fillId="5" borderId="19" xfId="0" applyNumberFormat="1" applyFill="1" applyBorder="1" applyAlignment="1">
      <alignment horizontal="center" vertical="center"/>
    </xf>
    <xf numFmtId="166" fontId="0" fillId="2" borderId="2" xfId="0" applyNumberFormat="1" applyFill="1" applyBorder="1" applyAlignment="1">
      <alignment horizontal="center" vertical="center"/>
    </xf>
    <xf numFmtId="166" fontId="2" fillId="5" borderId="19" xfId="0" applyNumberFormat="1" applyFont="1" applyFill="1" applyBorder="1" applyAlignment="1">
      <alignment horizontal="center" vertical="center"/>
    </xf>
    <xf numFmtId="166" fontId="3" fillId="2" borderId="2" xfId="0" applyNumberFormat="1" applyFont="1" applyFill="1" applyBorder="1" applyAlignment="1">
      <alignment horizontal="center" vertical="center"/>
    </xf>
    <xf numFmtId="166" fontId="2" fillId="5" borderId="9" xfId="0" applyNumberFormat="1" applyFont="1" applyFill="1" applyBorder="1" applyAlignment="1">
      <alignment horizontal="center" vertical="center"/>
    </xf>
    <xf numFmtId="166" fontId="0" fillId="3" borderId="39" xfId="0" applyNumberFormat="1" applyFill="1" applyBorder="1" applyAlignment="1">
      <alignment horizontal="center" vertical="center"/>
    </xf>
    <xf numFmtId="0" fontId="0" fillId="2" borderId="11" xfId="0" applyFill="1" applyBorder="1" applyAlignment="1">
      <alignment horizontal="center" vertical="center"/>
    </xf>
    <xf numFmtId="166" fontId="0" fillId="3" borderId="11" xfId="0" applyNumberFormat="1" applyFill="1" applyBorder="1" applyAlignment="1">
      <alignment horizontal="center" vertical="center"/>
    </xf>
    <xf numFmtId="0" fontId="0" fillId="2" borderId="9" xfId="0" applyFill="1" applyBorder="1" applyAlignment="1">
      <alignment horizontal="center" vertical="center"/>
    </xf>
    <xf numFmtId="0" fontId="6" fillId="5" borderId="13" xfId="0" applyFont="1" applyFill="1" applyBorder="1" applyAlignment="1">
      <alignment horizontal="center" vertical="center"/>
    </xf>
    <xf numFmtId="2" fontId="2" fillId="5" borderId="9" xfId="0" applyNumberFormat="1" applyFont="1" applyFill="1" applyBorder="1" applyAlignment="1">
      <alignment horizontal="center" vertical="center"/>
    </xf>
    <xf numFmtId="166" fontId="0" fillId="3" borderId="9" xfId="0" applyNumberFormat="1" applyFill="1" applyBorder="1" applyAlignment="1">
      <alignment horizontal="center" vertical="center"/>
    </xf>
    <xf numFmtId="1" fontId="2" fillId="3" borderId="25" xfId="0" applyNumberFormat="1" applyFont="1" applyFill="1" applyBorder="1" applyAlignment="1">
      <alignment horizontal="center" vertical="center"/>
    </xf>
    <xf numFmtId="0" fontId="0" fillId="2" borderId="16" xfId="0" applyFill="1" applyBorder="1" applyAlignment="1">
      <alignment horizontal="center" vertical="center"/>
    </xf>
    <xf numFmtId="2" fontId="2" fillId="5" borderId="16" xfId="0" applyNumberFormat="1" applyFont="1" applyFill="1" applyBorder="1" applyAlignment="1">
      <alignment horizontal="center" vertical="center"/>
    </xf>
    <xf numFmtId="0" fontId="11" fillId="5" borderId="19" xfId="0" applyFont="1" applyFill="1" applyBorder="1" applyAlignment="1">
      <alignment horizontal="center" vertical="center"/>
    </xf>
    <xf numFmtId="167" fontId="0" fillId="3" borderId="19" xfId="0" applyNumberFormat="1" applyFill="1" applyBorder="1" applyAlignment="1">
      <alignment horizontal="center" vertical="center"/>
    </xf>
    <xf numFmtId="165" fontId="0" fillId="3" borderId="24" xfId="0" applyNumberFormat="1" applyFill="1" applyBorder="1" applyAlignment="1">
      <alignment horizontal="center" vertical="center"/>
    </xf>
    <xf numFmtId="1" fontId="2" fillId="3" borderId="12" xfId="0" applyNumberFormat="1" applyFont="1" applyFill="1" applyBorder="1" applyAlignment="1">
      <alignment horizontal="center" vertical="center"/>
    </xf>
    <xf numFmtId="168" fontId="0" fillId="5" borderId="19" xfId="0" applyNumberFormat="1" applyFill="1" applyBorder="1" applyAlignment="1">
      <alignment horizontal="center" vertical="center"/>
    </xf>
    <xf numFmtId="1" fontId="2" fillId="5" borderId="14" xfId="0" applyNumberFormat="1" applyFont="1" applyFill="1" applyBorder="1" applyAlignment="1">
      <alignment horizontal="center" vertical="center"/>
    </xf>
    <xf numFmtId="0" fontId="2" fillId="7" borderId="9" xfId="0" applyFont="1" applyFill="1" applyBorder="1" applyAlignment="1">
      <alignment horizontal="center" vertical="center"/>
    </xf>
    <xf numFmtId="168" fontId="2" fillId="5" borderId="9" xfId="0" applyNumberFormat="1" applyFont="1" applyFill="1" applyBorder="1" applyAlignment="1">
      <alignment horizontal="center" vertical="center"/>
    </xf>
    <xf numFmtId="169" fontId="2" fillId="5" borderId="9" xfId="0" applyNumberFormat="1" applyFont="1" applyFill="1" applyBorder="1" applyAlignment="1">
      <alignment horizontal="center" vertical="center"/>
    </xf>
    <xf numFmtId="0" fontId="11" fillId="5" borderId="28" xfId="0" applyFont="1" applyFill="1" applyBorder="1" applyAlignment="1">
      <alignment horizontal="center" vertical="center"/>
    </xf>
    <xf numFmtId="165" fontId="0" fillId="3" borderId="34" xfId="0" applyNumberFormat="1" applyFill="1" applyBorder="1" applyAlignment="1">
      <alignment horizontal="center" vertical="center"/>
    </xf>
    <xf numFmtId="1" fontId="2" fillId="3" borderId="17" xfId="0" applyNumberFormat="1" applyFont="1" applyFill="1" applyBorder="1" applyAlignment="1">
      <alignment horizontal="center" vertical="center"/>
    </xf>
    <xf numFmtId="0" fontId="8" fillId="2" borderId="2" xfId="0" applyFont="1" applyFill="1" applyBorder="1" applyAlignment="1">
      <alignment horizontal="left" vertical="center"/>
    </xf>
    <xf numFmtId="1" fontId="2" fillId="3" borderId="14" xfId="0" applyNumberFormat="1" applyFont="1" applyFill="1" applyBorder="1" applyAlignment="1">
      <alignment horizontal="center" vertical="center"/>
    </xf>
    <xf numFmtId="0" fontId="0" fillId="2" borderId="39" xfId="0" applyFill="1" applyBorder="1" applyAlignment="1">
      <alignment horizontal="center" vertical="center"/>
    </xf>
    <xf numFmtId="0" fontId="8" fillId="0" borderId="11" xfId="0" applyFont="1" applyFill="1" applyBorder="1" applyAlignment="1">
      <alignment horizontal="center" vertical="center"/>
    </xf>
    <xf numFmtId="0" fontId="8" fillId="0" borderId="21" xfId="0" applyFont="1" applyFill="1" applyBorder="1" applyAlignment="1">
      <alignment horizontal="center" vertical="center"/>
    </xf>
    <xf numFmtId="0" fontId="6" fillId="5" borderId="22" xfId="0" applyFont="1" applyFill="1" applyBorder="1" applyAlignment="1">
      <alignment horizontal="center" vertical="center"/>
    </xf>
    <xf numFmtId="0" fontId="6" fillId="5" borderId="27" xfId="0" applyFont="1" applyFill="1" applyBorder="1" applyAlignment="1">
      <alignment horizontal="center" vertical="center"/>
    </xf>
    <xf numFmtId="0" fontId="6" fillId="5" borderId="23"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29" xfId="0" applyFont="1" applyFill="1" applyBorder="1" applyAlignment="1">
      <alignment horizontal="center" vertical="center"/>
    </xf>
    <xf numFmtId="0" fontId="3" fillId="2" borderId="1" xfId="0" applyFont="1" applyFill="1" applyBorder="1" applyAlignment="1">
      <alignment horizontal="center" vertical="center"/>
    </xf>
    <xf numFmtId="0" fontId="0" fillId="2" borderId="3" xfId="0" applyFill="1" applyBorder="1" applyAlignment="1">
      <alignment horizontal="center" vertical="center"/>
    </xf>
    <xf numFmtId="0" fontId="2" fillId="0" borderId="47" xfId="0" applyFont="1" applyFill="1" applyBorder="1" applyAlignment="1">
      <alignment horizontal="center" vertical="center"/>
    </xf>
    <xf numFmtId="49" fontId="2" fillId="0" borderId="47" xfId="0" applyNumberFormat="1" applyFont="1" applyFill="1" applyBorder="1" applyAlignment="1">
      <alignment horizontal="center" vertical="center"/>
    </xf>
    <xf numFmtId="49" fontId="2" fillId="0" borderId="14" xfId="0" applyNumberFormat="1" applyFont="1" applyFill="1" applyBorder="1" applyAlignment="1">
      <alignment horizontal="center" vertical="center"/>
    </xf>
    <xf numFmtId="49" fontId="2" fillId="0" borderId="29" xfId="0" applyNumberFormat="1" applyFont="1" applyFill="1"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165" fontId="2" fillId="3" borderId="20" xfId="0" applyNumberFormat="1" applyFont="1" applyFill="1" applyBorder="1" applyAlignment="1">
      <alignment horizontal="center" vertical="center"/>
    </xf>
    <xf numFmtId="0" fontId="2" fillId="5" borderId="25" xfId="0" applyFont="1" applyFill="1" applyBorder="1" applyAlignment="1">
      <alignment horizontal="center" vertical="center"/>
    </xf>
    <xf numFmtId="1" fontId="2" fillId="3" borderId="20" xfId="0" applyNumberFormat="1" applyFont="1" applyFill="1" applyBorder="1" applyAlignment="1">
      <alignment horizontal="center" vertical="center"/>
    </xf>
    <xf numFmtId="1" fontId="2" fillId="5" borderId="25" xfId="0" applyNumberFormat="1" applyFont="1" applyFill="1" applyBorder="1" applyAlignment="1">
      <alignment horizontal="center" vertical="center"/>
    </xf>
    <xf numFmtId="1" fontId="2" fillId="3" borderId="21" xfId="0" applyNumberFormat="1" applyFont="1" applyFill="1" applyBorder="1" applyAlignment="1">
      <alignment horizontal="center" vertical="center"/>
    </xf>
    <xf numFmtId="0" fontId="3" fillId="2" borderId="3" xfId="0" applyFont="1" applyFill="1" applyBorder="1" applyAlignment="1">
      <alignment horizontal="center" vertical="center"/>
    </xf>
    <xf numFmtId="165" fontId="2" fillId="3" borderId="17" xfId="0" applyNumberFormat="1" applyFont="1" applyFill="1" applyBorder="1" applyAlignment="1">
      <alignment horizontal="center" vertical="center"/>
    </xf>
    <xf numFmtId="0" fontId="4" fillId="5" borderId="22" xfId="0" applyFont="1" applyFill="1" applyBorder="1" applyAlignment="1">
      <alignment horizontal="center" vertical="center"/>
    </xf>
    <xf numFmtId="0" fontId="0" fillId="5" borderId="11" xfId="0" applyFill="1" applyBorder="1" applyAlignment="1">
      <alignment horizontal="center" vertical="center"/>
    </xf>
    <xf numFmtId="0" fontId="0" fillId="0" borderId="11" xfId="0" applyFill="1" applyBorder="1" applyAlignment="1">
      <alignment horizontal="center" vertical="center"/>
    </xf>
    <xf numFmtId="0" fontId="4" fillId="5" borderId="11" xfId="0" applyFont="1" applyFill="1" applyBorder="1" applyAlignment="1">
      <alignment horizontal="center" vertical="center"/>
    </xf>
    <xf numFmtId="2" fontId="0" fillId="5" borderId="11" xfId="0" applyNumberFormat="1" applyFill="1" applyBorder="1" applyAlignment="1">
      <alignment horizontal="center" vertical="center"/>
    </xf>
    <xf numFmtId="165" fontId="2" fillId="3" borderId="40" xfId="0" applyNumberFormat="1" applyFont="1" applyFill="1" applyBorder="1" applyAlignment="1">
      <alignment horizontal="center" vertical="center"/>
    </xf>
    <xf numFmtId="0" fontId="0" fillId="5" borderId="15" xfId="0" applyFill="1" applyBorder="1" applyAlignment="1">
      <alignment horizontal="center" vertical="center"/>
    </xf>
    <xf numFmtId="0" fontId="0" fillId="5" borderId="23" xfId="0" applyFill="1" applyBorder="1" applyAlignment="1">
      <alignment horizontal="center" vertical="center"/>
    </xf>
    <xf numFmtId="0" fontId="0" fillId="5" borderId="16" xfId="0" applyFill="1" applyBorder="1" applyAlignment="1">
      <alignment horizontal="center" vertical="center"/>
    </xf>
    <xf numFmtId="0" fontId="0" fillId="0" borderId="16" xfId="0" applyFill="1" applyBorder="1" applyAlignment="1">
      <alignment horizontal="center" vertical="center"/>
    </xf>
    <xf numFmtId="0" fontId="4" fillId="5" borderId="16" xfId="0" applyFont="1" applyFill="1" applyBorder="1" applyAlignment="1">
      <alignment horizontal="center" vertical="center"/>
    </xf>
    <xf numFmtId="2" fontId="0" fillId="5" borderId="16" xfId="0" applyNumberFormat="1" applyFill="1" applyBorder="1" applyAlignment="1">
      <alignment horizontal="center" vertical="center"/>
    </xf>
    <xf numFmtId="165" fontId="2" fillId="3" borderId="21" xfId="0" applyNumberFormat="1" applyFont="1" applyFill="1" applyBorder="1" applyAlignment="1">
      <alignment horizontal="center" vertical="center"/>
    </xf>
    <xf numFmtId="49" fontId="0" fillId="0" borderId="51" xfId="0" applyNumberFormat="1" applyFill="1" applyBorder="1" applyAlignment="1">
      <alignment horizontal="center" vertical="center"/>
    </xf>
    <xf numFmtId="49" fontId="0" fillId="0" borderId="52" xfId="0" applyNumberFormat="1" applyFill="1" applyBorder="1" applyAlignment="1">
      <alignment horizontal="center" vertical="center"/>
    </xf>
    <xf numFmtId="49" fontId="0" fillId="0" borderId="46" xfId="0" applyNumberFormat="1" applyFill="1" applyBorder="1" applyAlignment="1">
      <alignment horizontal="center" vertical="center"/>
    </xf>
    <xf numFmtId="0" fontId="0" fillId="0" borderId="52" xfId="0" applyFill="1" applyBorder="1" applyAlignment="1">
      <alignment horizontal="center" vertical="center"/>
    </xf>
    <xf numFmtId="0" fontId="0" fillId="0" borderId="53" xfId="0" applyFill="1" applyBorder="1" applyAlignment="1">
      <alignment horizontal="center" vertical="center"/>
    </xf>
    <xf numFmtId="49" fontId="0" fillId="0" borderId="52" xfId="0" applyNumberFormat="1" applyFill="1" applyBorder="1" applyAlignment="1">
      <alignment horizontal="center" vertical="center" wrapText="1"/>
    </xf>
    <xf numFmtId="49" fontId="0" fillId="0" borderId="46" xfId="0" applyNumberFormat="1" applyFill="1" applyBorder="1" applyAlignment="1">
      <alignment horizontal="center" vertical="center" wrapText="1"/>
    </xf>
    <xf numFmtId="49" fontId="0" fillId="0" borderId="49" xfId="0" applyNumberFormat="1" applyFill="1" applyBorder="1" applyAlignment="1">
      <alignment horizontal="center" vertical="center"/>
    </xf>
    <xf numFmtId="49" fontId="0" fillId="0" borderId="50" xfId="0" applyNumberFormat="1" applyFill="1" applyBorder="1" applyAlignment="1">
      <alignment horizontal="center" vertical="center"/>
    </xf>
    <xf numFmtId="0" fontId="2" fillId="0" borderId="24" xfId="0" applyFont="1" applyFill="1" applyBorder="1" applyAlignment="1">
      <alignment horizontal="center" vertical="center"/>
    </xf>
    <xf numFmtId="0" fontId="6" fillId="5" borderId="26"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32" xfId="0" applyFont="1" applyFill="1" applyBorder="1" applyAlignment="1">
      <alignment horizontal="center" vertical="center"/>
    </xf>
    <xf numFmtId="49" fontId="2" fillId="0" borderId="24" xfId="0" applyNumberFormat="1" applyFont="1" applyFill="1" applyBorder="1" applyAlignment="1">
      <alignment horizontal="center" vertical="center"/>
    </xf>
    <xf numFmtId="49" fontId="2" fillId="0" borderId="25" xfId="0" applyNumberFormat="1" applyFont="1" applyFill="1" applyBorder="1" applyAlignment="1">
      <alignment horizontal="center" vertical="center"/>
    </xf>
    <xf numFmtId="0" fontId="4" fillId="5" borderId="10" xfId="0" applyFont="1" applyFill="1" applyBorder="1" applyAlignment="1">
      <alignment horizontal="center" vertical="center"/>
    </xf>
    <xf numFmtId="0" fontId="4" fillId="4" borderId="13" xfId="0" applyFont="1" applyFill="1" applyBorder="1" applyAlignment="1">
      <alignment horizontal="center" vertical="center"/>
    </xf>
    <xf numFmtId="165" fontId="2" fillId="3" borderId="34" xfId="0" applyNumberFormat="1" applyFont="1" applyFill="1" applyBorder="1" applyAlignment="1">
      <alignment horizontal="center" vertical="center"/>
    </xf>
    <xf numFmtId="2" fontId="2" fillId="5" borderId="19" xfId="0" applyNumberFormat="1" applyFont="1" applyFill="1" applyBorder="1" applyAlignment="1">
      <alignment horizontal="center" vertical="center"/>
    </xf>
    <xf numFmtId="165" fontId="2" fillId="3" borderId="47" xfId="0" applyNumberFormat="1" applyFont="1" applyFill="1" applyBorder="1" applyAlignment="1">
      <alignment horizontal="center" vertical="center"/>
    </xf>
    <xf numFmtId="166" fontId="0" fillId="3" borderId="31" xfId="0" applyNumberFormat="1" applyFill="1" applyBorder="1" applyAlignment="1">
      <alignment horizontal="center" vertical="center"/>
    </xf>
    <xf numFmtId="0" fontId="2" fillId="8" borderId="32" xfId="0" applyFont="1" applyFill="1" applyBorder="1" applyAlignment="1">
      <alignment horizontal="center" vertical="center"/>
    </xf>
    <xf numFmtId="0" fontId="2" fillId="8" borderId="24" xfId="0" applyFont="1" applyFill="1" applyBorder="1" applyAlignment="1">
      <alignment horizontal="center" vertical="center"/>
    </xf>
    <xf numFmtId="0" fontId="2" fillId="8" borderId="12" xfId="0" applyFont="1" applyFill="1" applyBorder="1" applyAlignment="1">
      <alignment horizontal="center" vertical="center"/>
    </xf>
    <xf numFmtId="0" fontId="2" fillId="5" borderId="33" xfId="0" applyFont="1" applyFill="1" applyBorder="1" applyAlignment="1">
      <alignment horizontal="center" vertical="center"/>
    </xf>
    <xf numFmtId="0" fontId="2" fillId="5" borderId="30"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165" fontId="2" fillId="3" borderId="25" xfId="0" applyNumberFormat="1" applyFont="1" applyFill="1" applyBorder="1" applyAlignment="1">
      <alignment horizontal="center" vertical="center"/>
    </xf>
    <xf numFmtId="166" fontId="0" fillId="3" borderId="24" xfId="0" applyNumberFormat="1" applyFill="1" applyBorder="1" applyAlignment="1">
      <alignment horizontal="center" vertical="center"/>
    </xf>
    <xf numFmtId="49" fontId="0" fillId="0" borderId="54" xfId="0" applyNumberFormat="1" applyFill="1" applyBorder="1" applyAlignment="1">
      <alignment vertical="center" wrapText="1"/>
    </xf>
    <xf numFmtId="0" fontId="0" fillId="0" borderId="46" xfId="0" applyFill="1" applyBorder="1" applyAlignment="1">
      <alignment horizontal="center" vertical="center"/>
    </xf>
    <xf numFmtId="0" fontId="2" fillId="5" borderId="29" xfId="0" applyFont="1" applyFill="1" applyBorder="1" applyAlignment="1">
      <alignment horizontal="center" vertical="center"/>
    </xf>
    <xf numFmtId="166" fontId="0" fillId="3" borderId="47" xfId="0" applyNumberFormat="1" applyFill="1" applyBorder="1" applyAlignment="1">
      <alignment horizontal="center" vertical="center"/>
    </xf>
    <xf numFmtId="164" fontId="0" fillId="2" borderId="2" xfId="0" applyNumberFormat="1" applyFill="1" applyBorder="1" applyAlignment="1">
      <alignment horizontal="left" vertical="center"/>
    </xf>
    <xf numFmtId="164" fontId="0" fillId="2" borderId="3" xfId="0" applyNumberFormat="1" applyFill="1" applyBorder="1" applyAlignment="1">
      <alignment horizontal="left" vertical="center"/>
    </xf>
    <xf numFmtId="0" fontId="0" fillId="5" borderId="15" xfId="0" applyFill="1" applyBorder="1" applyAlignment="1">
      <alignment horizontal="center" vertical="center"/>
    </xf>
    <xf numFmtId="0" fontId="2" fillId="0" borderId="28" xfId="0" applyFont="1" applyFill="1" applyBorder="1" applyAlignment="1">
      <alignment horizontal="center" vertical="center"/>
    </xf>
    <xf numFmtId="0" fontId="2" fillId="0" borderId="19" xfId="0" applyFont="1" applyFill="1" applyBorder="1" applyAlignment="1">
      <alignment horizontal="center" vertical="center"/>
    </xf>
    <xf numFmtId="0" fontId="0" fillId="0" borderId="51" xfId="0" applyFill="1" applyBorder="1" applyAlignment="1">
      <alignment horizontal="center" vertical="center"/>
    </xf>
    <xf numFmtId="49" fontId="0" fillId="0" borderId="53" xfId="0" applyNumberFormat="1" applyFill="1" applyBorder="1" applyAlignment="1">
      <alignment horizontal="center" vertical="center"/>
    </xf>
    <xf numFmtId="0" fontId="6" fillId="5" borderId="58" xfId="0" applyFont="1" applyFill="1" applyBorder="1" applyAlignment="1">
      <alignment horizontal="center" vertical="center"/>
    </xf>
    <xf numFmtId="0" fontId="0" fillId="2" borderId="26" xfId="0" applyFill="1" applyBorder="1" applyAlignment="1">
      <alignment horizontal="center" vertical="center"/>
    </xf>
    <xf numFmtId="0" fontId="6" fillId="0" borderId="59" xfId="0" applyFont="1" applyFill="1" applyBorder="1" applyAlignment="1">
      <alignment horizontal="center" vertical="center"/>
    </xf>
    <xf numFmtId="0" fontId="6" fillId="5" borderId="60" xfId="0" applyFont="1" applyFill="1" applyBorder="1" applyAlignment="1">
      <alignment horizontal="center" vertical="center"/>
    </xf>
    <xf numFmtId="0" fontId="0" fillId="2" borderId="61" xfId="0" applyFill="1" applyBorder="1" applyAlignment="1">
      <alignment horizontal="center" vertical="center"/>
    </xf>
    <xf numFmtId="0" fontId="6" fillId="5" borderId="62" xfId="0" applyFont="1" applyFill="1" applyBorder="1" applyAlignment="1">
      <alignment horizontal="center" vertical="center"/>
    </xf>
    <xf numFmtId="0" fontId="6" fillId="5" borderId="63" xfId="0" applyFont="1" applyFill="1" applyBorder="1" applyAlignment="1">
      <alignment horizontal="center" vertical="center"/>
    </xf>
    <xf numFmtId="49" fontId="0" fillId="0" borderId="56" xfId="0" applyNumberFormat="1" applyFill="1" applyBorder="1" applyAlignment="1">
      <alignment horizontal="center" vertical="center" wrapText="1"/>
    </xf>
    <xf numFmtId="49" fontId="0" fillId="0" borderId="54" xfId="0" applyNumberFormat="1" applyFill="1" applyBorder="1" applyAlignment="1">
      <alignment horizontal="center" vertical="center" wrapText="1"/>
    </xf>
    <xf numFmtId="49" fontId="0" fillId="0" borderId="55" xfId="0" applyNumberFormat="1" applyFill="1" applyBorder="1" applyAlignment="1">
      <alignment horizontal="center" vertical="center" wrapText="1"/>
    </xf>
    <xf numFmtId="0" fontId="0" fillId="5" borderId="18" xfId="0" applyFill="1" applyBorder="1" applyAlignment="1">
      <alignment horizontal="center" vertical="center"/>
    </xf>
    <xf numFmtId="0" fontId="0" fillId="5" borderId="13" xfId="0" applyFill="1" applyBorder="1" applyAlignment="1">
      <alignment horizontal="center" vertical="center"/>
    </xf>
    <xf numFmtId="0" fontId="0" fillId="5" borderId="33" xfId="0" applyFill="1" applyBorder="1" applyAlignment="1">
      <alignment horizontal="center" vertical="center"/>
    </xf>
    <xf numFmtId="0" fontId="0" fillId="0" borderId="38" xfId="0" applyFill="1" applyBorder="1" applyAlignment="1">
      <alignment horizontal="center" vertical="center"/>
    </xf>
    <xf numFmtId="0" fontId="0" fillId="0" borderId="31" xfId="0" applyFill="1" applyBorder="1" applyAlignment="1">
      <alignment horizontal="center" vertical="center"/>
    </xf>
    <xf numFmtId="0" fontId="0" fillId="0" borderId="39" xfId="0" applyFill="1" applyBorder="1" applyAlignment="1">
      <alignment horizontal="center" vertical="center"/>
    </xf>
    <xf numFmtId="0" fontId="0" fillId="0" borderId="35" xfId="0" applyFill="1" applyBorder="1" applyAlignment="1">
      <alignment horizontal="center" vertical="center"/>
    </xf>
    <xf numFmtId="0" fontId="0" fillId="0" borderId="36" xfId="0" applyFill="1" applyBorder="1" applyAlignment="1">
      <alignment horizontal="center" vertical="center"/>
    </xf>
    <xf numFmtId="0" fontId="0" fillId="0" borderId="37" xfId="0" applyFill="1" applyBorder="1" applyAlignment="1">
      <alignment horizontal="center" vertical="center"/>
    </xf>
    <xf numFmtId="164" fontId="0" fillId="2" borderId="2" xfId="0" applyNumberFormat="1" applyFill="1" applyBorder="1" applyAlignment="1">
      <alignment horizontal="left" vertical="center"/>
    </xf>
    <xf numFmtId="164" fontId="0" fillId="2" borderId="3" xfId="0" applyNumberFormat="1" applyFill="1" applyBorder="1" applyAlignment="1">
      <alignment horizontal="left" vertical="center"/>
    </xf>
    <xf numFmtId="0" fontId="0" fillId="5" borderId="10" xfId="0" applyFill="1" applyBorder="1" applyAlignment="1">
      <alignment horizontal="center" vertical="center"/>
    </xf>
    <xf numFmtId="0" fontId="0" fillId="5" borderId="15" xfId="0" applyFill="1" applyBorder="1" applyAlignment="1">
      <alignment horizontal="center" vertical="center"/>
    </xf>
    <xf numFmtId="170" fontId="0" fillId="0" borderId="38" xfId="0" applyNumberFormat="1" applyFill="1" applyBorder="1" applyAlignment="1">
      <alignment horizontal="center" vertical="center"/>
    </xf>
    <xf numFmtId="170" fontId="0" fillId="0" borderId="31" xfId="0" applyNumberFormat="1" applyFill="1" applyBorder="1" applyAlignment="1">
      <alignment horizontal="center" vertical="center"/>
    </xf>
    <xf numFmtId="170" fontId="0" fillId="0" borderId="39" xfId="0" applyNumberFormat="1" applyFill="1" applyBorder="1" applyAlignment="1">
      <alignment horizontal="center" vertical="center"/>
    </xf>
    <xf numFmtId="0" fontId="0" fillId="5" borderId="44" xfId="0" applyFill="1" applyBorder="1" applyAlignment="1">
      <alignment horizontal="center" vertical="center"/>
    </xf>
    <xf numFmtId="0" fontId="0" fillId="5" borderId="43" xfId="0" applyFill="1" applyBorder="1" applyAlignment="1">
      <alignment horizontal="center" vertical="center"/>
    </xf>
    <xf numFmtId="0" fontId="0" fillId="5" borderId="45" xfId="0" applyFill="1" applyBorder="1" applyAlignment="1">
      <alignment horizontal="center" vertical="center"/>
    </xf>
    <xf numFmtId="49" fontId="0" fillId="0" borderId="53" xfId="0" applyNumberFormat="1" applyFill="1" applyBorder="1" applyAlignment="1">
      <alignment horizontal="center" vertical="center"/>
    </xf>
    <xf numFmtId="49" fontId="0" fillId="0" borderId="54" xfId="0" applyNumberFormat="1" applyFill="1" applyBorder="1" applyAlignment="1">
      <alignment horizontal="center" vertical="center"/>
    </xf>
    <xf numFmtId="49" fontId="0" fillId="0" borderId="55" xfId="0" applyNumberFormat="1" applyFill="1" applyBorder="1" applyAlignment="1">
      <alignment horizontal="center" vertical="center"/>
    </xf>
    <xf numFmtId="49" fontId="0" fillId="0" borderId="51" xfId="0" applyNumberFormat="1" applyFill="1" applyBorder="1" applyAlignment="1">
      <alignment horizontal="center" vertical="center"/>
    </xf>
    <xf numFmtId="170" fontId="0" fillId="0" borderId="5" xfId="0" applyNumberFormat="1" applyFill="1" applyBorder="1" applyAlignment="1">
      <alignment horizontal="center" vertical="center"/>
    </xf>
    <xf numFmtId="170" fontId="0" fillId="0" borderId="0" xfId="0" applyNumberFormat="1" applyFill="1" applyBorder="1" applyAlignment="1">
      <alignment horizontal="center" vertical="center"/>
    </xf>
    <xf numFmtId="170" fontId="0" fillId="0" borderId="57" xfId="0" applyNumberFormat="1" applyFill="1" applyBorder="1" applyAlignment="1">
      <alignment horizontal="center" vertical="center"/>
    </xf>
    <xf numFmtId="0" fontId="0" fillId="0" borderId="40" xfId="0" applyFill="1" applyBorder="1" applyAlignment="1">
      <alignment horizontal="center" vertical="center"/>
    </xf>
    <xf numFmtId="0" fontId="0" fillId="0" borderId="34" xfId="0" applyFill="1" applyBorder="1" applyAlignment="1">
      <alignment horizontal="center" vertical="center"/>
    </xf>
    <xf numFmtId="0" fontId="0" fillId="0" borderId="41" xfId="0" applyFill="1" applyBorder="1" applyAlignment="1">
      <alignment horizontal="center" vertical="center"/>
    </xf>
    <xf numFmtId="49" fontId="0" fillId="0" borderId="53" xfId="0" applyNumberFormat="1" applyFill="1" applyBorder="1" applyAlignment="1">
      <alignment horizontal="center" vertical="center" wrapText="1"/>
    </xf>
    <xf numFmtId="49" fontId="0" fillId="0" borderId="56" xfId="0" applyNumberFormat="1" applyFill="1" applyBorder="1" applyAlignment="1">
      <alignment horizontal="center" vertical="center"/>
    </xf>
    <xf numFmtId="164" fontId="0" fillId="2" borderId="6" xfId="0" applyNumberFormat="1" applyFill="1" applyBorder="1" applyAlignment="1">
      <alignment horizontal="left" vertical="center"/>
    </xf>
    <xf numFmtId="0" fontId="0" fillId="5" borderId="18" xfId="0" applyFont="1" applyFill="1" applyBorder="1" applyAlignment="1">
      <alignment horizontal="center" vertical="center"/>
    </xf>
    <xf numFmtId="0" fontId="0" fillId="5" borderId="13" xfId="0" applyFont="1" applyFill="1" applyBorder="1" applyAlignment="1">
      <alignment horizontal="center" vertical="center"/>
    </xf>
    <xf numFmtId="0" fontId="0" fillId="5" borderId="33" xfId="0" applyFont="1" applyFill="1" applyBorder="1" applyAlignment="1">
      <alignment horizontal="center" vertical="center"/>
    </xf>
    <xf numFmtId="170" fontId="0" fillId="0" borderId="35" xfId="0" applyNumberFormat="1" applyFill="1" applyBorder="1" applyAlignment="1">
      <alignment horizontal="center" vertical="center"/>
    </xf>
    <xf numFmtId="170" fontId="0" fillId="0" borderId="36" xfId="0" applyNumberFormat="1" applyFill="1" applyBorder="1" applyAlignment="1">
      <alignment horizontal="center" vertical="center"/>
    </xf>
    <xf numFmtId="170" fontId="0" fillId="0" borderId="37" xfId="0" applyNumberFormat="1" applyFill="1" applyBorder="1" applyAlignment="1">
      <alignment horizontal="center" vertical="center"/>
    </xf>
    <xf numFmtId="0" fontId="0" fillId="5" borderId="44" xfId="0" applyFont="1" applyFill="1" applyBorder="1" applyAlignment="1">
      <alignment horizontal="center" vertical="center"/>
    </xf>
    <xf numFmtId="0" fontId="0" fillId="5" borderId="43" xfId="0" applyFont="1" applyFill="1" applyBorder="1" applyAlignment="1">
      <alignment horizontal="center" vertical="center"/>
    </xf>
    <xf numFmtId="0" fontId="0" fillId="5" borderId="45"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18" xfId="0" applyFont="1" applyFill="1" applyBorder="1" applyAlignment="1">
      <alignment horizontal="center" vertical="center"/>
    </xf>
    <xf numFmtId="0" fontId="2" fillId="3" borderId="28"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19"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19"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48"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4" fillId="0" borderId="49" xfId="0" applyNumberFormat="1" applyFont="1" applyFill="1" applyBorder="1" applyAlignment="1">
      <alignment horizontal="center" vertical="center"/>
    </xf>
    <xf numFmtId="49" fontId="4" fillId="0" borderId="50" xfId="0" applyNumberFormat="1" applyFont="1" applyFill="1" applyBorder="1" applyAlignment="1">
      <alignment horizontal="center" vertical="center"/>
    </xf>
    <xf numFmtId="0" fontId="8" fillId="0" borderId="20" xfId="0" applyFont="1" applyFill="1" applyBorder="1" applyAlignment="1">
      <alignment horizontal="center" vertical="center"/>
    </xf>
    <xf numFmtId="0" fontId="8" fillId="0" borderId="21"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8"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49" fontId="0" fillId="0" borderId="51" xfId="0" applyNumberFormat="1" applyFill="1" applyBorder="1" applyAlignment="1">
      <alignment horizontal="center" vertical="center" wrapText="1"/>
    </xf>
    <xf numFmtId="0" fontId="0" fillId="0" borderId="56"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55" xfId="0" applyFill="1" applyBorder="1" applyAlignment="1">
      <alignment horizontal="center" vertical="center" wrapText="1"/>
    </xf>
    <xf numFmtId="0" fontId="0" fillId="0" borderId="56" xfId="0" applyFill="1" applyBorder="1" applyAlignment="1">
      <alignment horizontal="center" vertical="center"/>
    </xf>
    <xf numFmtId="0" fontId="0" fillId="0" borderId="54" xfId="0" applyFill="1" applyBorder="1" applyAlignment="1">
      <alignment horizontal="center" vertical="center"/>
    </xf>
    <xf numFmtId="0" fontId="0" fillId="0" borderId="51" xfId="0" applyFill="1" applyBorder="1" applyAlignment="1">
      <alignment horizontal="center" vertical="center"/>
    </xf>
  </cellXfs>
  <cellStyles count="2">
    <cellStyle name="Hypertextový odkaz" xfId="1" builtinId="8"/>
    <cellStyle name="Normální" xfId="0" builtinId="0"/>
  </cellStyles>
  <dxfs count="847">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val="0"/>
        <i val="0"/>
        <strike val="0"/>
      </font>
      <fill>
        <patternFill>
          <bgColor rgb="FFFFC000"/>
        </patternFill>
      </fill>
    </dxf>
    <dxf>
      <font>
        <b val="0"/>
        <i val="0"/>
        <strike val="0"/>
      </font>
      <fill>
        <patternFill>
          <bgColor rgb="FFFFC000"/>
        </patternFill>
      </fill>
    </dxf>
    <dxf>
      <font>
        <b val="0"/>
        <i val="0"/>
        <strike val="0"/>
      </font>
      <fill>
        <patternFill>
          <bgColor rgb="FFFFC000"/>
        </patternFill>
      </fill>
    </dxf>
    <dxf>
      <font>
        <b val="0"/>
        <i val="0"/>
        <strike val="0"/>
      </font>
      <fill>
        <patternFill>
          <bgColor rgb="FFFFC000"/>
        </patternFill>
      </fill>
    </dxf>
    <dxf>
      <font>
        <b/>
        <i val="0"/>
      </font>
      <fill>
        <patternFill>
          <bgColor rgb="FFFF0000"/>
        </patternFill>
      </fill>
    </dxf>
    <dxf>
      <font>
        <b/>
        <i val="0"/>
      </font>
      <fill>
        <patternFill>
          <bgColor rgb="FFFF0000"/>
        </patternFill>
      </fill>
    </dxf>
    <dxf>
      <font>
        <b val="0"/>
        <i val="0"/>
        <strike val="0"/>
      </font>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ill>
        <patternFill>
          <bgColor theme="7"/>
        </patternFill>
      </fill>
    </dxf>
    <dxf>
      <font>
        <b/>
        <i val="0"/>
      </font>
      <fill>
        <patternFill>
          <bgColor rgb="FFFF0000"/>
        </patternFill>
      </fill>
    </dxf>
    <dxf>
      <font>
        <b val="0"/>
        <i val="0"/>
        <strike val="0"/>
      </font>
      <fill>
        <patternFill>
          <bgColor rgb="FFFFC000"/>
        </patternFill>
      </fill>
    </dxf>
    <dxf>
      <fill>
        <patternFill>
          <bgColor theme="7"/>
        </patternFill>
      </fill>
    </dxf>
    <dxf>
      <font>
        <b/>
        <i val="0"/>
      </font>
      <fill>
        <patternFill>
          <bgColor rgb="FFFF0000"/>
        </patternFill>
      </fill>
    </dxf>
    <dxf>
      <font>
        <b val="0"/>
        <i val="0"/>
        <strike val="0"/>
      </font>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val="0"/>
        <i val="0"/>
        <strike val="0"/>
      </font>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val="0"/>
        <i val="0"/>
        <strike val="0"/>
      </font>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ont>
        <b/>
        <i val="0"/>
      </font>
      <fill>
        <patternFill>
          <bgColor rgb="FFFF0000"/>
        </patternFill>
      </fill>
    </dxf>
    <dxf>
      <fill>
        <patternFill>
          <bgColor rgb="FFFFC000"/>
        </patternFill>
      </fill>
    </dxf>
    <dxf>
      <fill>
        <patternFill>
          <bgColor theme="7"/>
        </patternFill>
      </fill>
    </dxf>
    <dxf>
      <font>
        <b/>
        <i val="0"/>
      </font>
      <fill>
        <patternFill>
          <bgColor rgb="FFFF0000"/>
        </patternFill>
      </fill>
    </dxf>
    <dxf>
      <font>
        <b val="0"/>
        <i val="0"/>
        <strike val="0"/>
      </font>
      <fill>
        <patternFill>
          <bgColor rgb="FFFFC000"/>
        </patternFill>
      </fill>
    </dxf>
    <dxf>
      <fill>
        <patternFill>
          <bgColor theme="7"/>
        </patternFill>
      </fill>
    </dxf>
    <dxf>
      <font>
        <b/>
        <i val="0"/>
      </font>
      <fill>
        <patternFill>
          <bgColor rgb="FFFF0000"/>
        </patternFill>
      </fill>
    </dxf>
    <dxf>
      <font>
        <b val="0"/>
        <i val="0"/>
        <strike val="0"/>
      </font>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ont>
        <b/>
        <i val="0"/>
      </font>
      <fill>
        <patternFill>
          <bgColor rgb="FFFF0000"/>
        </patternFill>
      </fill>
    </dxf>
    <dxf>
      <font>
        <b val="0"/>
        <i val="0"/>
        <strike val="0"/>
      </font>
      <fill>
        <patternFill>
          <bgColor rgb="FFFFC000"/>
        </patternFill>
      </fill>
    </dxf>
    <dxf>
      <fill>
        <patternFill>
          <bgColor theme="7"/>
        </patternFill>
      </fill>
    </dxf>
    <dxf>
      <font>
        <b/>
        <i val="0"/>
      </font>
      <fill>
        <patternFill>
          <bgColor rgb="FFFF0000"/>
        </patternFill>
      </fill>
    </dxf>
    <dxf>
      <font>
        <b/>
        <i val="0"/>
      </font>
      <fill>
        <patternFill>
          <bgColor rgb="FFFF0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ont>
        <b/>
        <i val="0"/>
      </font>
      <fill>
        <patternFill>
          <bgColor rgb="FFFF0000"/>
        </patternFill>
      </fill>
    </dxf>
    <dxf>
      <font>
        <b val="0"/>
        <i val="0"/>
        <strike val="0"/>
      </font>
      <fill>
        <patternFill>
          <bgColor rgb="FFFFC000"/>
        </patternFill>
      </fill>
    </dxf>
    <dxf>
      <font>
        <b/>
        <i val="0"/>
      </font>
      <fill>
        <patternFill>
          <bgColor rgb="FFFF0000"/>
        </patternFill>
      </fill>
    </dxf>
    <dxf>
      <font>
        <b val="0"/>
        <i val="0"/>
        <strike val="0"/>
      </font>
      <fill>
        <patternFill>
          <bgColor rgb="FFFFC000"/>
        </patternFill>
      </fill>
    </dxf>
    <dxf>
      <font>
        <b/>
        <i val="0"/>
      </font>
      <fill>
        <patternFill>
          <bgColor rgb="FFFF0000"/>
        </patternFill>
      </fill>
    </dxf>
    <dxf>
      <font>
        <b val="0"/>
        <i val="0"/>
        <strike val="0"/>
      </font>
      <fill>
        <patternFill>
          <bgColor rgb="FFFFC000"/>
        </patternFill>
      </fill>
    </dxf>
    <dxf>
      <font>
        <b val="0"/>
        <i val="0"/>
        <strike val="0"/>
      </font>
      <fill>
        <patternFill>
          <bgColor rgb="FFFFC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ont>
        <b val="0"/>
        <i val="0"/>
        <strike val="0"/>
      </font>
      <fill>
        <patternFill>
          <bgColor rgb="FFFFC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ill>
        <patternFill>
          <bgColor theme="7"/>
        </patternFill>
      </fill>
    </dxf>
    <dxf>
      <font>
        <b/>
        <i val="0"/>
      </font>
      <fill>
        <patternFill>
          <bgColor rgb="FFFF0000"/>
        </patternFill>
      </fill>
    </dxf>
    <dxf>
      <font>
        <b/>
        <i val="0"/>
      </font>
      <fill>
        <patternFill>
          <bgColor rgb="FFFF0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672"/>
  <sheetViews>
    <sheetView tabSelected="1" zoomScale="80" zoomScaleNormal="80" workbookViewId="0">
      <pane ySplit="4" topLeftCell="A5" activePane="bottomLeft" state="frozen"/>
      <selection pane="bottomLeft" activeCell="A673" sqref="A673"/>
    </sheetView>
  </sheetViews>
  <sheetFormatPr defaultRowHeight="15" x14ac:dyDescent="0.25"/>
  <cols>
    <col min="1" max="1" width="5" style="1" customWidth="1"/>
    <col min="2" max="2" width="10.85546875" style="1" bestFit="1" customWidth="1"/>
    <col min="3" max="3" width="11.28515625" style="1" customWidth="1"/>
    <col min="4" max="4" width="9.140625" style="1"/>
    <col min="5" max="5" width="11.85546875" style="1" bestFit="1" customWidth="1"/>
    <col min="6" max="8" width="9.140625" style="1"/>
    <col min="9" max="9" width="4.5703125" style="1" customWidth="1"/>
    <col min="10" max="10" width="9.140625" style="1"/>
    <col min="11" max="11" width="0" style="2" hidden="1" customWidth="1"/>
    <col min="12" max="12" width="9.140625" style="1" bestFit="1" customWidth="1"/>
    <col min="13" max="13" width="9.5703125" style="1" customWidth="1"/>
    <col min="14" max="14" width="17.5703125" style="78" customWidth="1"/>
    <col min="15" max="18" width="9.140625" style="29"/>
    <col min="19" max="19" width="10.28515625" style="1" bestFit="1" customWidth="1"/>
    <col min="20" max="20" width="9.140625" style="29" customWidth="1"/>
    <col min="21" max="21" width="4.28515625" style="29" customWidth="1"/>
    <col min="22" max="22" width="9.140625" style="29" customWidth="1"/>
    <col min="23" max="23" width="8.140625" style="32" customWidth="1"/>
    <col min="24" max="26" width="9.140625" style="29" customWidth="1"/>
    <col min="27" max="27" width="5.140625" style="29" customWidth="1"/>
    <col min="28" max="28" width="9.140625" style="29" customWidth="1"/>
    <col min="29" max="29" width="9.7109375" style="29" customWidth="1"/>
    <col min="30" max="31" width="9.140625" style="29" customWidth="1"/>
    <col min="32" max="16384" width="9.140625" style="1"/>
  </cols>
  <sheetData>
    <row r="1" spans="1:32" ht="15.75" thickBot="1" x14ac:dyDescent="0.3">
      <c r="A1" s="260" t="s">
        <v>18</v>
      </c>
      <c r="B1" s="261"/>
      <c r="C1" s="262"/>
      <c r="D1" s="266" t="s">
        <v>3</v>
      </c>
      <c r="E1" s="267"/>
      <c r="F1" s="267"/>
      <c r="G1" s="267"/>
      <c r="H1" s="267"/>
      <c r="I1" s="267"/>
      <c r="J1" s="267"/>
      <c r="K1" s="267"/>
      <c r="L1" s="267"/>
      <c r="M1" s="267"/>
      <c r="N1" s="268"/>
      <c r="O1" s="250" t="s">
        <v>10</v>
      </c>
      <c r="P1" s="251"/>
      <c r="Q1" s="251"/>
      <c r="R1" s="251"/>
      <c r="S1" s="251"/>
      <c r="T1" s="251"/>
      <c r="U1" s="251"/>
      <c r="V1" s="251"/>
      <c r="W1" s="251"/>
      <c r="X1" s="251"/>
      <c r="Y1" s="251"/>
      <c r="Z1" s="251"/>
      <c r="AA1" s="251"/>
      <c r="AB1" s="251"/>
      <c r="AC1" s="251"/>
      <c r="AD1" s="251"/>
      <c r="AE1" s="251"/>
    </row>
    <row r="2" spans="1:32" ht="27" customHeight="1" thickBot="1" x14ac:dyDescent="0.3">
      <c r="A2" s="263"/>
      <c r="B2" s="264"/>
      <c r="C2" s="265"/>
      <c r="D2" s="250"/>
      <c r="E2" s="251"/>
      <c r="F2" s="251"/>
      <c r="G2" s="251"/>
      <c r="H2" s="251"/>
      <c r="I2" s="251"/>
      <c r="J2" s="251"/>
      <c r="K2" s="251"/>
      <c r="L2" s="251"/>
      <c r="M2" s="251"/>
      <c r="N2" s="269"/>
      <c r="O2" s="270" t="s">
        <v>11</v>
      </c>
      <c r="P2" s="271"/>
      <c r="Q2" s="271"/>
      <c r="R2" s="271"/>
      <c r="S2" s="271"/>
      <c r="T2" s="270" t="s">
        <v>12</v>
      </c>
      <c r="U2" s="271"/>
      <c r="V2" s="271"/>
      <c r="W2" s="271"/>
      <c r="X2" s="271"/>
      <c r="Y2" s="271"/>
      <c r="Z2" s="272" t="s">
        <v>26</v>
      </c>
      <c r="AA2" s="273"/>
      <c r="AB2" s="273"/>
      <c r="AC2" s="273"/>
      <c r="AD2" s="273"/>
      <c r="AE2" s="274"/>
      <c r="AF2" s="73"/>
    </row>
    <row r="3" spans="1:32" ht="18" x14ac:dyDescent="0.25">
      <c r="A3" s="254" t="s">
        <v>0</v>
      </c>
      <c r="B3" s="16" t="s">
        <v>1</v>
      </c>
      <c r="C3" s="20" t="s">
        <v>2</v>
      </c>
      <c r="D3" s="12" t="s">
        <v>4</v>
      </c>
      <c r="E3" s="16" t="s">
        <v>20</v>
      </c>
      <c r="F3" s="16" t="s">
        <v>5</v>
      </c>
      <c r="G3" s="16" t="s">
        <v>21</v>
      </c>
      <c r="H3" s="16" t="s">
        <v>6</v>
      </c>
      <c r="I3" s="69"/>
      <c r="J3" s="16" t="s">
        <v>7</v>
      </c>
      <c r="K3" s="21" t="s">
        <v>22</v>
      </c>
      <c r="L3" s="252" t="s">
        <v>8</v>
      </c>
      <c r="M3" s="253"/>
      <c r="N3" s="256" t="s">
        <v>9</v>
      </c>
      <c r="O3" s="26" t="s">
        <v>4</v>
      </c>
      <c r="P3" s="110" t="s">
        <v>24</v>
      </c>
      <c r="Q3" s="110" t="s">
        <v>5</v>
      </c>
      <c r="R3" s="110" t="s">
        <v>25</v>
      </c>
      <c r="S3" s="258" t="s">
        <v>9</v>
      </c>
      <c r="T3" s="26" t="s">
        <v>6</v>
      </c>
      <c r="U3" s="67"/>
      <c r="V3" s="110" t="s">
        <v>7</v>
      </c>
      <c r="W3" s="30" t="s">
        <v>27</v>
      </c>
      <c r="X3" s="248" t="s">
        <v>8</v>
      </c>
      <c r="Y3" s="258"/>
      <c r="Z3" s="26" t="s">
        <v>6</v>
      </c>
      <c r="AA3" s="67"/>
      <c r="AB3" s="110" t="s">
        <v>7</v>
      </c>
      <c r="AC3" s="110" t="s">
        <v>27</v>
      </c>
      <c r="AD3" s="248" t="s">
        <v>8</v>
      </c>
      <c r="AE3" s="249"/>
      <c r="AF3" s="74"/>
    </row>
    <row r="4" spans="1:32" ht="18" thickBot="1" x14ac:dyDescent="0.3">
      <c r="A4" s="255"/>
      <c r="B4" s="22" t="s">
        <v>13</v>
      </c>
      <c r="C4" s="23" t="s">
        <v>13</v>
      </c>
      <c r="D4" s="13" t="s">
        <v>14</v>
      </c>
      <c r="E4" s="17" t="s">
        <v>14</v>
      </c>
      <c r="F4" s="17" t="s">
        <v>15</v>
      </c>
      <c r="G4" s="17" t="s">
        <v>14</v>
      </c>
      <c r="H4" s="17" t="s">
        <v>16</v>
      </c>
      <c r="I4" s="70"/>
      <c r="J4" s="17" t="s">
        <v>15</v>
      </c>
      <c r="K4" s="24" t="s">
        <v>23</v>
      </c>
      <c r="L4" s="17" t="s">
        <v>29</v>
      </c>
      <c r="M4" s="25" t="s">
        <v>17</v>
      </c>
      <c r="N4" s="257"/>
      <c r="O4" s="27" t="s">
        <v>14</v>
      </c>
      <c r="P4" s="28" t="s">
        <v>14</v>
      </c>
      <c r="Q4" s="28" t="s">
        <v>15</v>
      </c>
      <c r="R4" s="28" t="s">
        <v>14</v>
      </c>
      <c r="S4" s="259"/>
      <c r="T4" s="27" t="s">
        <v>16</v>
      </c>
      <c r="U4" s="68"/>
      <c r="V4" s="28" t="s">
        <v>15</v>
      </c>
      <c r="W4" s="31" t="s">
        <v>28</v>
      </c>
      <c r="X4" s="28" t="s">
        <v>29</v>
      </c>
      <c r="Y4" s="111" t="s">
        <v>17</v>
      </c>
      <c r="Z4" s="27" t="s">
        <v>16</v>
      </c>
      <c r="AA4" s="68"/>
      <c r="AB4" s="28" t="s">
        <v>15</v>
      </c>
      <c r="AC4" s="28" t="s">
        <v>28</v>
      </c>
      <c r="AD4" s="28" t="s">
        <v>29</v>
      </c>
      <c r="AE4" s="65" t="s">
        <v>17</v>
      </c>
      <c r="AF4" s="73"/>
    </row>
    <row r="5" spans="1:32" x14ac:dyDescent="0.25">
      <c r="A5" s="198">
        <v>1</v>
      </c>
      <c r="B5" s="201">
        <v>0.35602200000000001</v>
      </c>
      <c r="C5" s="204">
        <v>0.389208</v>
      </c>
      <c r="D5" s="14"/>
      <c r="E5" s="9"/>
      <c r="F5" s="9"/>
      <c r="G5" s="7">
        <v>0</v>
      </c>
      <c r="H5" s="18"/>
      <c r="I5" s="8">
        <f t="shared" ref="I5" si="0">H6</f>
        <v>50</v>
      </c>
      <c r="J5" s="9"/>
      <c r="K5" s="11"/>
      <c r="L5" s="79">
        <f t="shared" ref="L5" si="1">IF(F6=0,0,G5/(F6/1000*H6))</f>
        <v>0</v>
      </c>
      <c r="M5" s="75">
        <f t="shared" ref="M5" si="2">L5*H6</f>
        <v>0</v>
      </c>
      <c r="N5" s="154"/>
      <c r="O5" s="48"/>
      <c r="P5" s="49"/>
      <c r="Q5" s="49"/>
      <c r="R5" s="115">
        <v>0</v>
      </c>
      <c r="S5" s="116"/>
      <c r="T5" s="112"/>
      <c r="U5" s="8">
        <f t="shared" ref="U5" si="3">T6</f>
        <v>50</v>
      </c>
      <c r="V5" s="49"/>
      <c r="W5" s="50"/>
      <c r="X5" s="79">
        <f t="shared" ref="X5" si="4">IF(Q6=0,0,R5/(Q6/1000*T6))</f>
        <v>0</v>
      </c>
      <c r="Y5" s="127">
        <f t="shared" ref="Y5" si="5">X5*T6</f>
        <v>0</v>
      </c>
      <c r="Z5" s="45"/>
      <c r="AA5" s="8">
        <f t="shared" ref="AA5" si="6">Z6</f>
        <v>50</v>
      </c>
      <c r="AB5" s="46"/>
      <c r="AC5" s="46"/>
      <c r="AD5" s="79">
        <f t="shared" ref="AD5" si="7">IF(Q6=0,0,R5/(Q6/1000*Z6))</f>
        <v>0</v>
      </c>
      <c r="AE5" s="51">
        <f t="shared" ref="AE5" si="8">AD5*Z6</f>
        <v>0</v>
      </c>
    </row>
    <row r="6" spans="1:32" x14ac:dyDescent="0.25">
      <c r="A6" s="199"/>
      <c r="B6" s="202"/>
      <c r="C6" s="205"/>
      <c r="D6" s="15">
        <v>300</v>
      </c>
      <c r="E6" s="6">
        <v>33</v>
      </c>
      <c r="F6" s="6"/>
      <c r="G6" s="10"/>
      <c r="H6" s="19">
        <v>50</v>
      </c>
      <c r="I6" s="8">
        <f t="shared" ref="I6" si="9">H6</f>
        <v>50</v>
      </c>
      <c r="J6" s="72">
        <f t="shared" ref="J6" si="10">CEILING(11.8*H6*H6/D6-F6,1)</f>
        <v>99</v>
      </c>
      <c r="K6" s="33">
        <f t="shared" ref="K6" si="11">(((H6)*(H6))/(12.96*D6))-((9.81*(F6/1000))/1500)</f>
        <v>0.64300411522633738</v>
      </c>
      <c r="L6" s="80"/>
      <c r="M6" s="44"/>
      <c r="N6" s="148" t="s">
        <v>31</v>
      </c>
      <c r="O6" s="52">
        <v>300</v>
      </c>
      <c r="P6" s="53">
        <f t="shared" ref="P6" si="12">(C5-B5)*1000-(R5+R7)</f>
        <v>33.185999999999993</v>
      </c>
      <c r="Q6" s="54">
        <v>0</v>
      </c>
      <c r="R6" s="55"/>
      <c r="S6" s="117"/>
      <c r="T6" s="58">
        <v>50</v>
      </c>
      <c r="U6" s="8">
        <f t="shared" ref="U6" si="13">T6</f>
        <v>50</v>
      </c>
      <c r="V6" s="72">
        <f>CEILING(11.8*T6*T6/O6-Q6,1)</f>
        <v>99</v>
      </c>
      <c r="W6" s="56">
        <f t="shared" ref="W6" si="14">(((T6)*(T6))/(12.96*O6))-((9.81*(Q6/1000))/1500)</f>
        <v>0.64300411522633738</v>
      </c>
      <c r="X6" s="82"/>
      <c r="Y6" s="128"/>
      <c r="Z6" s="52">
        <v>50</v>
      </c>
      <c r="AA6" s="8">
        <f t="shared" ref="AA6" si="15">Z6</f>
        <v>50</v>
      </c>
      <c r="AB6" s="72">
        <f t="shared" ref="AB6" si="16">CEILING(11.8*Z6*Z6/O6-Q6,1)</f>
        <v>99</v>
      </c>
      <c r="AC6" s="56">
        <f t="shared" ref="AC6" si="17">(((Z6)*(Z6))/(12.96*O6))-((9.81*(Q6/1000))/1500)</f>
        <v>0.64300411522633738</v>
      </c>
      <c r="AD6" s="84"/>
      <c r="AE6" s="57"/>
    </row>
    <row r="7" spans="1:32" ht="15.75" thickBot="1" x14ac:dyDescent="0.3">
      <c r="A7" s="200"/>
      <c r="B7" s="203"/>
      <c r="C7" s="206"/>
      <c r="D7" s="34"/>
      <c r="E7" s="35"/>
      <c r="F7" s="35"/>
      <c r="G7" s="36">
        <v>0</v>
      </c>
      <c r="H7" s="37"/>
      <c r="I7" s="38">
        <f t="shared" ref="I7" si="18">H6</f>
        <v>50</v>
      </c>
      <c r="J7" s="35"/>
      <c r="K7" s="39"/>
      <c r="L7" s="79">
        <f t="shared" ref="L7" si="19">IF(F6=0,0,G7/(F6/1000*H6))</f>
        <v>0</v>
      </c>
      <c r="M7" s="75">
        <f t="shared" ref="M7" si="20">L7*H6</f>
        <v>0</v>
      </c>
      <c r="N7" s="187"/>
      <c r="O7" s="59"/>
      <c r="P7" s="60"/>
      <c r="Q7" s="60"/>
      <c r="R7" s="61">
        <v>0</v>
      </c>
      <c r="S7" s="118"/>
      <c r="T7" s="64"/>
      <c r="U7" s="38">
        <f t="shared" ref="U7" si="21">T6</f>
        <v>50</v>
      </c>
      <c r="V7" s="60"/>
      <c r="W7" s="62"/>
      <c r="X7" s="79">
        <f t="shared" ref="X7" si="22">IF(Q6=0,0,R7/(Q6/1000*T6))</f>
        <v>0</v>
      </c>
      <c r="Y7" s="75">
        <f t="shared" ref="Y7" si="23">X7*T6</f>
        <v>0</v>
      </c>
      <c r="Z7" s="59"/>
      <c r="AA7" s="38">
        <f t="shared" ref="AA7" si="24">Z6</f>
        <v>50</v>
      </c>
      <c r="AB7" s="60"/>
      <c r="AC7" s="60"/>
      <c r="AD7" s="79">
        <f t="shared" ref="AD7" si="25">IF(Q6=0,0,R7/(Q6/1000*Z6))</f>
        <v>0</v>
      </c>
      <c r="AE7" s="63">
        <f t="shared" ref="AE7" si="26">AD7*Z6</f>
        <v>0</v>
      </c>
    </row>
    <row r="8" spans="1:32" ht="15.75" thickBot="1" x14ac:dyDescent="0.3">
      <c r="A8" s="3" t="s">
        <v>19</v>
      </c>
      <c r="B8" s="207">
        <f>(B9-C6)*1000</f>
        <v>404.48400000000004</v>
      </c>
      <c r="C8" s="208"/>
      <c r="D8" s="66"/>
      <c r="E8" s="40"/>
      <c r="F8" s="40"/>
      <c r="G8" s="40"/>
      <c r="H8" s="40"/>
      <c r="I8" s="40">
        <f t="shared" ref="I8:I12" si="27">IF(I7&gt;I10,I7,I10)</f>
        <v>55</v>
      </c>
      <c r="J8" s="40"/>
      <c r="K8" s="41"/>
      <c r="L8" s="81"/>
      <c r="M8" s="40"/>
      <c r="N8" s="149"/>
      <c r="O8" s="119"/>
      <c r="P8" s="42"/>
      <c r="Q8" s="42"/>
      <c r="R8" s="42"/>
      <c r="S8" s="120"/>
      <c r="T8" s="42"/>
      <c r="U8" s="40">
        <f t="shared" ref="U8:U12" si="28">IF(U7&gt;U10,U7,U10)</f>
        <v>55</v>
      </c>
      <c r="V8" s="42"/>
      <c r="W8" s="43"/>
      <c r="X8" s="83"/>
      <c r="Y8" s="42"/>
      <c r="Z8" s="119"/>
      <c r="AA8" s="40">
        <f t="shared" ref="AA8:AA12" si="29">IF(AA7&gt;AA10,AA7,AA10)</f>
        <v>60</v>
      </c>
      <c r="AB8" s="42"/>
      <c r="AC8" s="42"/>
      <c r="AD8" s="83"/>
      <c r="AE8" s="132"/>
    </row>
    <row r="9" spans="1:32" x14ac:dyDescent="0.25">
      <c r="A9" s="198">
        <v>2</v>
      </c>
      <c r="B9" s="201">
        <v>0.40448400000000001</v>
      </c>
      <c r="C9" s="204">
        <v>0.43495899999999998</v>
      </c>
      <c r="D9" s="14"/>
      <c r="E9" s="9"/>
      <c r="F9" s="9"/>
      <c r="G9" s="7">
        <v>0</v>
      </c>
      <c r="H9" s="18"/>
      <c r="I9" s="8">
        <f t="shared" ref="I9" si="30">H10</f>
        <v>55</v>
      </c>
      <c r="J9" s="9"/>
      <c r="K9" s="11"/>
      <c r="L9" s="79">
        <f t="shared" ref="L9" si="31">IF(F10=0,0,G9/(F10/1000*H10))</f>
        <v>0</v>
      </c>
      <c r="M9" s="75">
        <f t="shared" ref="M9" si="32">L9*H10</f>
        <v>0</v>
      </c>
      <c r="N9" s="147"/>
      <c r="O9" s="45"/>
      <c r="P9" s="46"/>
      <c r="Q9" s="46"/>
      <c r="R9" s="47">
        <v>0</v>
      </c>
      <c r="S9" s="121"/>
      <c r="T9" s="112"/>
      <c r="U9" s="8">
        <f t="shared" ref="U9" si="33">T10</f>
        <v>55</v>
      </c>
      <c r="V9" s="49"/>
      <c r="W9" s="50"/>
      <c r="X9" s="79">
        <f t="shared" ref="X9" si="34">IF(Q10=0,0,R9/(Q10/1000*T10))</f>
        <v>0</v>
      </c>
      <c r="Y9" s="127">
        <f t="shared" ref="Y9" si="35">X9*T10</f>
        <v>0</v>
      </c>
      <c r="Z9" s="45"/>
      <c r="AA9" s="8">
        <f t="shared" ref="AA9" si="36">Z10</f>
        <v>60</v>
      </c>
      <c r="AB9" s="46"/>
      <c r="AC9" s="46"/>
      <c r="AD9" s="79">
        <f t="shared" ref="AD9" si="37">IF(Q10=0,0,R9/(Q10/1000*Z10))</f>
        <v>0</v>
      </c>
      <c r="AE9" s="51">
        <f t="shared" ref="AE9" si="38">AD9*Z10</f>
        <v>0</v>
      </c>
    </row>
    <row r="10" spans="1:32" x14ac:dyDescent="0.25">
      <c r="A10" s="199"/>
      <c r="B10" s="202"/>
      <c r="C10" s="205"/>
      <c r="D10" s="15">
        <v>1000</v>
      </c>
      <c r="E10" s="6">
        <v>30.5</v>
      </c>
      <c r="F10" s="6">
        <v>0</v>
      </c>
      <c r="G10" s="10"/>
      <c r="H10" s="19">
        <v>55</v>
      </c>
      <c r="I10" s="8">
        <f t="shared" ref="I10" si="39">H10</f>
        <v>55</v>
      </c>
      <c r="J10" s="72">
        <f t="shared" ref="J10" si="40">CEILING(11.8*H10*H10/D10-F10,1)</f>
        <v>36</v>
      </c>
      <c r="K10" s="33">
        <f t="shared" ref="K10" si="41">(((H10)*(H10))/(12.96*D10))-((9.81*(F10/1000))/1500)</f>
        <v>0.2334104938271605</v>
      </c>
      <c r="L10" s="80"/>
      <c r="M10" s="44"/>
      <c r="N10" s="148"/>
      <c r="O10" s="52">
        <v>1000</v>
      </c>
      <c r="P10" s="53">
        <f t="shared" ref="P10" si="42">(C9-B9)*1000-(R9+R11)</f>
        <v>30.474999999999973</v>
      </c>
      <c r="Q10" s="54"/>
      <c r="R10" s="55"/>
      <c r="S10" s="117"/>
      <c r="T10" s="58">
        <v>55</v>
      </c>
      <c r="U10" s="8">
        <f t="shared" ref="U10" si="43">T10</f>
        <v>55</v>
      </c>
      <c r="V10" s="72">
        <f t="shared" ref="V10" si="44">CEILING(11.8*T10*T10/O10-Q10,1)</f>
        <v>36</v>
      </c>
      <c r="W10" s="56">
        <f t="shared" ref="W10" si="45">(((T10)*(T10))/(12.96*O10))-((9.81*(Q10/1000))/1500)</f>
        <v>0.2334104938271605</v>
      </c>
      <c r="X10" s="82"/>
      <c r="Y10" s="128"/>
      <c r="Z10" s="52">
        <v>60</v>
      </c>
      <c r="AA10" s="8">
        <f t="shared" ref="AA10" si="46">Z10</f>
        <v>60</v>
      </c>
      <c r="AB10" s="72">
        <f t="shared" ref="AB10" si="47">CEILING(11.8*Z10*Z10/O10-Q10,1)</f>
        <v>43</v>
      </c>
      <c r="AC10" s="56">
        <f t="shared" ref="AC10" si="48">(((Z10)*(Z10))/(12.96*O10))-((9.81*(Q10/1000))/1500)</f>
        <v>0.27777777777777779</v>
      </c>
      <c r="AD10" s="84"/>
      <c r="AE10" s="57"/>
    </row>
    <row r="11" spans="1:32" ht="15.75" thickBot="1" x14ac:dyDescent="0.3">
      <c r="A11" s="200"/>
      <c r="B11" s="203"/>
      <c r="C11" s="206"/>
      <c r="D11" s="34"/>
      <c r="E11" s="35"/>
      <c r="F11" s="35"/>
      <c r="G11" s="36">
        <v>0</v>
      </c>
      <c r="H11" s="37"/>
      <c r="I11" s="38">
        <f t="shared" ref="I11" si="49">H10</f>
        <v>55</v>
      </c>
      <c r="J11" s="35"/>
      <c r="K11" s="39"/>
      <c r="L11" s="79">
        <f t="shared" ref="L11" si="50">IF(F10=0,0,G11/(F10/1000*H10))</f>
        <v>0</v>
      </c>
      <c r="M11" s="75">
        <f t="shared" ref="M11" si="51">L11*H10</f>
        <v>0</v>
      </c>
      <c r="N11" s="187"/>
      <c r="O11" s="59"/>
      <c r="P11" s="60"/>
      <c r="Q11" s="60"/>
      <c r="R11" s="61">
        <v>0</v>
      </c>
      <c r="S11" s="118"/>
      <c r="T11" s="64"/>
      <c r="U11" s="38">
        <f t="shared" ref="U11" si="52">T10</f>
        <v>55</v>
      </c>
      <c r="V11" s="60"/>
      <c r="W11" s="62"/>
      <c r="X11" s="79">
        <f t="shared" ref="X11" si="53">IF(Q10=0,0,R11/(Q10/1000*T10))</f>
        <v>0</v>
      </c>
      <c r="Y11" s="75">
        <f t="shared" ref="Y11" si="54">X11*T10</f>
        <v>0</v>
      </c>
      <c r="Z11" s="59"/>
      <c r="AA11" s="38">
        <f t="shared" ref="AA11" si="55">Z10</f>
        <v>60</v>
      </c>
      <c r="AB11" s="60"/>
      <c r="AC11" s="60"/>
      <c r="AD11" s="79">
        <f t="shared" ref="AD11" si="56">IF(Q10=0,0,R11/(Q10/1000*Z10))</f>
        <v>0</v>
      </c>
      <c r="AE11" s="63">
        <f t="shared" ref="AE11" si="57">AD11*Z10</f>
        <v>0</v>
      </c>
    </row>
    <row r="12" spans="1:32" ht="15.75" thickBot="1" x14ac:dyDescent="0.3">
      <c r="A12" s="3" t="s">
        <v>19</v>
      </c>
      <c r="B12" s="207">
        <f>(B13-C10)*1000</f>
        <v>456.971</v>
      </c>
      <c r="C12" s="208"/>
      <c r="D12" s="66"/>
      <c r="E12" s="40"/>
      <c r="F12" s="40"/>
      <c r="G12" s="40"/>
      <c r="H12" s="40"/>
      <c r="I12" s="40">
        <f t="shared" si="27"/>
        <v>55</v>
      </c>
      <c r="J12" s="40"/>
      <c r="K12" s="41"/>
      <c r="L12" s="81"/>
      <c r="M12" s="40"/>
      <c r="N12" s="149"/>
      <c r="O12" s="119"/>
      <c r="P12" s="42"/>
      <c r="Q12" s="42"/>
      <c r="R12" s="42"/>
      <c r="S12" s="120"/>
      <c r="T12" s="42"/>
      <c r="U12" s="40">
        <f t="shared" si="28"/>
        <v>55</v>
      </c>
      <c r="V12" s="42"/>
      <c r="W12" s="43"/>
      <c r="X12" s="83"/>
      <c r="Y12" s="42"/>
      <c r="Z12" s="119"/>
      <c r="AA12" s="40">
        <f t="shared" si="29"/>
        <v>60</v>
      </c>
      <c r="AB12" s="42"/>
      <c r="AC12" s="42"/>
      <c r="AD12" s="83"/>
      <c r="AE12" s="132"/>
    </row>
    <row r="13" spans="1:32" x14ac:dyDescent="0.25">
      <c r="A13" s="198">
        <v>3</v>
      </c>
      <c r="B13" s="201">
        <v>0.45697100000000002</v>
      </c>
      <c r="C13" s="204">
        <v>1.201419</v>
      </c>
      <c r="D13" s="14"/>
      <c r="E13" s="9"/>
      <c r="F13" s="95"/>
      <c r="G13" s="7">
        <v>0</v>
      </c>
      <c r="H13" s="18"/>
      <c r="I13" s="8">
        <f t="shared" ref="I13" si="58">H14</f>
        <v>55</v>
      </c>
      <c r="J13" s="9"/>
      <c r="K13" s="11"/>
      <c r="L13" s="96">
        <f t="shared" ref="L13" si="59">IF(F14=0,0,G13/(F14/1000*H14))</f>
        <v>0</v>
      </c>
      <c r="M13" s="97">
        <f t="shared" ref="M13" si="60">L13*H14</f>
        <v>0</v>
      </c>
      <c r="N13" s="186"/>
      <c r="O13" s="45"/>
      <c r="P13" s="46"/>
      <c r="Q13" s="95"/>
      <c r="R13" s="47">
        <v>21</v>
      </c>
      <c r="S13" s="122"/>
      <c r="T13" s="112"/>
      <c r="U13" s="86">
        <f t="shared" ref="U13" si="61">T14</f>
        <v>55</v>
      </c>
      <c r="V13" s="49"/>
      <c r="W13" s="50"/>
      <c r="X13" s="87">
        <f t="shared" ref="X13" si="62">IF(Q14=0,0,R13/(Q14/1000*T14))</f>
        <v>0</v>
      </c>
      <c r="Y13" s="129">
        <f t="shared" ref="Y13" si="63">X13*T14</f>
        <v>0</v>
      </c>
      <c r="Z13" s="48"/>
      <c r="AA13" s="86">
        <f t="shared" ref="AA13" si="64">Z14</f>
        <v>60</v>
      </c>
      <c r="AB13" s="49"/>
      <c r="AC13" s="49"/>
      <c r="AD13" s="87">
        <f t="shared" ref="AD13" si="65">IF(Q14=0,0,R13/(Q14/1000*Z14))</f>
        <v>0</v>
      </c>
      <c r="AE13" s="98">
        <f t="shared" ref="AE13" si="66">AD13*Z14</f>
        <v>0</v>
      </c>
    </row>
    <row r="14" spans="1:32" x14ac:dyDescent="0.25">
      <c r="A14" s="199"/>
      <c r="B14" s="202"/>
      <c r="C14" s="205"/>
      <c r="D14" s="15">
        <v>500</v>
      </c>
      <c r="E14" s="6">
        <v>88.77</v>
      </c>
      <c r="F14" s="54">
        <v>0</v>
      </c>
      <c r="G14" s="10"/>
      <c r="H14" s="19">
        <v>55</v>
      </c>
      <c r="I14" s="8">
        <f t="shared" ref="I14" si="67">H14</f>
        <v>55</v>
      </c>
      <c r="J14" s="72">
        <f t="shared" ref="J14" si="68">CEILING(11.8*H14*H14/D14-F14,1)</f>
        <v>72</v>
      </c>
      <c r="K14" s="33">
        <f t="shared" ref="K14" si="69">(((H14)*(H14))/(12.96*D14))-((9.81*(F14/1000))/1500)</f>
        <v>0.46682098765432101</v>
      </c>
      <c r="L14" s="99"/>
      <c r="M14" s="44"/>
      <c r="N14" s="150"/>
      <c r="O14" s="52">
        <v>500</v>
      </c>
      <c r="P14" s="53">
        <v>76.486999999999995</v>
      </c>
      <c r="Q14" s="54">
        <v>0</v>
      </c>
      <c r="R14" s="55"/>
      <c r="S14" s="123"/>
      <c r="T14" s="58">
        <v>55</v>
      </c>
      <c r="U14" s="88">
        <f t="shared" ref="U14" si="70">T14</f>
        <v>55</v>
      </c>
      <c r="V14" s="72">
        <f t="shared" ref="V14" si="71">CEILING(11.8*T14*T14/O14-Q14,1)</f>
        <v>72</v>
      </c>
      <c r="W14" s="56">
        <f t="shared" ref="W14" si="72">(((T14)*(T14))/(12.96*O14))-((9.81*(Q14/1000))/1500)</f>
        <v>0.46682098765432101</v>
      </c>
      <c r="X14" s="82"/>
      <c r="Y14" s="130"/>
      <c r="Z14" s="52">
        <v>60</v>
      </c>
      <c r="AA14" s="88">
        <f t="shared" ref="AA14" si="73">Z14</f>
        <v>60</v>
      </c>
      <c r="AB14" s="72">
        <f t="shared" ref="AB14" si="74">CEILING(11.8*Z14*Z14/O14-Q14,1)</f>
        <v>85</v>
      </c>
      <c r="AC14" s="56">
        <f t="shared" ref="AC14" si="75">(((Z14)*(Z14))/(12.96*O14))-((9.81*(Q14/1000))/1500)</f>
        <v>0.55555555555555558</v>
      </c>
      <c r="AD14" s="84"/>
      <c r="AE14" s="100"/>
    </row>
    <row r="15" spans="1:32" x14ac:dyDescent="0.25">
      <c r="A15" s="200"/>
      <c r="B15" s="202"/>
      <c r="C15" s="205"/>
      <c r="D15" s="14"/>
      <c r="E15" s="9"/>
      <c r="F15" s="95"/>
      <c r="G15" s="7">
        <v>36</v>
      </c>
      <c r="H15" s="18"/>
      <c r="I15" s="8">
        <f>H16</f>
        <v>55</v>
      </c>
      <c r="J15" s="9"/>
      <c r="K15" s="11"/>
      <c r="L15" s="91">
        <f>IF(F16=0,0,G15/(ABS(F16-F14)/1000*H16))</f>
        <v>9.4861660079051369</v>
      </c>
      <c r="M15" s="97">
        <f>L15*H18</f>
        <v>521.73913043478251</v>
      </c>
      <c r="N15" s="150" t="s">
        <v>30</v>
      </c>
      <c r="O15" s="45"/>
      <c r="P15" s="46"/>
      <c r="Q15" s="46"/>
      <c r="R15" s="47">
        <v>37</v>
      </c>
      <c r="S15" s="122"/>
      <c r="T15" s="113"/>
      <c r="U15" s="88">
        <f t="shared" ref="U15" si="76">T16</f>
        <v>55</v>
      </c>
      <c r="V15" s="55"/>
      <c r="W15" s="90"/>
      <c r="X15" s="91">
        <f>IF(Q16=0,0,R15/(ABS(Q16-Q14)/1000*T16))</f>
        <v>9.2154420921544222</v>
      </c>
      <c r="Y15" s="92">
        <f>X15*T16</f>
        <v>506.84931506849324</v>
      </c>
      <c r="Z15" s="89"/>
      <c r="AA15" s="88">
        <f t="shared" ref="AA15" si="77">Z16</f>
        <v>60</v>
      </c>
      <c r="AB15" s="55"/>
      <c r="AC15" s="55"/>
      <c r="AD15" s="91">
        <f>IF(Q16=0,0,R15/(ABS(Q16-Q14)/1000*Z16))</f>
        <v>8.4474885844748862</v>
      </c>
      <c r="AE15" s="108">
        <f t="shared" ref="AE15" si="78">AD15*Z16</f>
        <v>506.84931506849318</v>
      </c>
    </row>
    <row r="16" spans="1:32" x14ac:dyDescent="0.25">
      <c r="A16" s="200"/>
      <c r="B16" s="202"/>
      <c r="C16" s="205"/>
      <c r="D16" s="15">
        <v>214</v>
      </c>
      <c r="E16" s="6">
        <v>62.48</v>
      </c>
      <c r="F16" s="54">
        <v>69</v>
      </c>
      <c r="G16" s="10"/>
      <c r="H16" s="19">
        <v>55</v>
      </c>
      <c r="I16" s="8">
        <f t="shared" ref="I16" si="79">H16</f>
        <v>55</v>
      </c>
      <c r="J16" s="72">
        <f t="shared" ref="J16" si="80">CEILING(11.8*H16*H16/D16-F16,1)</f>
        <v>98</v>
      </c>
      <c r="K16" s="33">
        <f t="shared" ref="K16" si="81">(((H16)*(H16))/(12.96*D16))-((9.81*(F16/1000))/1500)</f>
        <v>1.090251982182993</v>
      </c>
      <c r="L16" s="99"/>
      <c r="M16" s="44"/>
      <c r="N16" s="150"/>
      <c r="O16" s="52">
        <v>215</v>
      </c>
      <c r="P16" s="53">
        <v>63.033000000000001</v>
      </c>
      <c r="Q16" s="54">
        <v>73</v>
      </c>
      <c r="R16" s="55"/>
      <c r="S16" s="123"/>
      <c r="T16" s="58">
        <v>55</v>
      </c>
      <c r="U16" s="88">
        <f t="shared" ref="U16" si="82">T16</f>
        <v>55</v>
      </c>
      <c r="V16" s="101">
        <f>CEILING(11.8*T16*T16/O16-Q16,1)</f>
        <v>94</v>
      </c>
      <c r="W16" s="56">
        <f t="shared" ref="W16" si="83">(((T16)*(T16))/(12.96*O16))-((9.81*(Q16/1000))/1500)</f>
        <v>1.0851527838472581</v>
      </c>
      <c r="X16" s="102"/>
      <c r="Y16" s="128"/>
      <c r="Z16" s="52">
        <v>60</v>
      </c>
      <c r="AA16" s="88">
        <f t="shared" ref="AA16" si="84">Z16</f>
        <v>60</v>
      </c>
      <c r="AB16" s="101">
        <f t="shared" ref="AB16" si="85">CEILING(11.8*Z16*Z16/O16-Q16,1)</f>
        <v>125</v>
      </c>
      <c r="AC16" s="56">
        <f t="shared" ref="AC16" si="86">(((Z16)*(Z16))/(12.96*O16))-((9.81*(Q16/1000))/1500)</f>
        <v>1.2915122440826874</v>
      </c>
      <c r="AD16" s="103"/>
      <c r="AE16" s="57"/>
    </row>
    <row r="17" spans="1:31" x14ac:dyDescent="0.25">
      <c r="A17" s="200"/>
      <c r="B17" s="202"/>
      <c r="C17" s="205"/>
      <c r="D17" s="15">
        <v>324</v>
      </c>
      <c r="E17" s="6">
        <v>82</v>
      </c>
      <c r="F17" s="54">
        <v>69</v>
      </c>
      <c r="G17" s="10"/>
      <c r="H17" s="19">
        <v>55</v>
      </c>
      <c r="I17" s="8">
        <f t="shared" ref="I17" si="87">H17</f>
        <v>55</v>
      </c>
      <c r="J17" s="72">
        <f t="shared" ref="J17" si="88">CEILING(11.8*H17*H17/D17-F17,1)</f>
        <v>42</v>
      </c>
      <c r="K17" s="33">
        <f t="shared" ref="K17" si="89">(((H17)*(H17))/(12.96*D17))-((9.81*(F17/1000))/1500)</f>
        <v>0.719951498725804</v>
      </c>
      <c r="L17" s="99"/>
      <c r="M17" s="44"/>
      <c r="N17" s="150"/>
      <c r="O17" s="52">
        <v>324</v>
      </c>
      <c r="P17" s="53">
        <v>93.078000000000003</v>
      </c>
      <c r="Q17" s="54">
        <v>73</v>
      </c>
      <c r="R17" s="55"/>
      <c r="S17" s="123"/>
      <c r="T17" s="58">
        <v>55</v>
      </c>
      <c r="U17" s="88">
        <f t="shared" ref="U17" si="90">T17</f>
        <v>55</v>
      </c>
      <c r="V17" s="101">
        <f>CEILING(11.8*T17*T17/O17-Q17,1)</f>
        <v>38</v>
      </c>
      <c r="W17" s="56">
        <f t="shared" ref="W17" si="91">(((T17)*(T17))/(12.96*O17))-((9.81*(Q17/1000))/1500)</f>
        <v>0.719925338725804</v>
      </c>
      <c r="X17" s="102"/>
      <c r="Y17" s="128"/>
      <c r="Z17" s="52">
        <v>60</v>
      </c>
      <c r="AA17" s="88">
        <f t="shared" ref="AA17" si="92">Z17</f>
        <v>60</v>
      </c>
      <c r="AB17" s="101">
        <f t="shared" ref="AB17" si="93">CEILING(11.8*Z17*Z17/O17-Q17,1)</f>
        <v>59</v>
      </c>
      <c r="AC17" s="56">
        <f t="shared" ref="AC17" si="94">(((Z17)*(Z17))/(12.96*O17))-((9.81*(Q17/1000))/1500)</f>
        <v>0.85686140030178337</v>
      </c>
      <c r="AD17" s="103"/>
      <c r="AE17" s="57"/>
    </row>
    <row r="18" spans="1:31" x14ac:dyDescent="0.25">
      <c r="A18" s="200"/>
      <c r="B18" s="202"/>
      <c r="C18" s="205"/>
      <c r="D18" s="15">
        <v>225</v>
      </c>
      <c r="E18" s="6">
        <v>408.15</v>
      </c>
      <c r="F18" s="54">
        <v>69</v>
      </c>
      <c r="G18" s="10"/>
      <c r="H18" s="19">
        <v>55</v>
      </c>
      <c r="I18" s="8">
        <f t="shared" ref="I18" si="95">H18</f>
        <v>55</v>
      </c>
      <c r="J18" s="72">
        <f t="shared" ref="J18" si="96">CEILING(11.8*H18*H18/D18-F18,1)</f>
        <v>90</v>
      </c>
      <c r="K18" s="33">
        <f t="shared" ref="K18" si="97">(((H18)*(H18))/(12.96*D18))-((9.81*(F18/1000))/1500)</f>
        <v>1.0369287125651578</v>
      </c>
      <c r="L18" s="99"/>
      <c r="M18" s="44"/>
      <c r="N18" s="150"/>
      <c r="O18" s="52">
        <v>225</v>
      </c>
      <c r="P18" s="53">
        <v>415.9</v>
      </c>
      <c r="Q18" s="54">
        <v>73</v>
      </c>
      <c r="R18" s="55"/>
      <c r="S18" s="123"/>
      <c r="T18" s="58">
        <v>55</v>
      </c>
      <c r="U18" s="88">
        <f t="shared" ref="U18" si="98">T18</f>
        <v>55</v>
      </c>
      <c r="V18" s="72">
        <f t="shared" ref="V18" si="99">CEILING(11.8*T18*T18/O18-Q18,1)</f>
        <v>86</v>
      </c>
      <c r="W18" s="56">
        <f t="shared" ref="W18" si="100">(((T18)*(T18))/(12.96*O18))-((9.81*(Q18/1000))/1500)</f>
        <v>1.0369025525651578</v>
      </c>
      <c r="X18" s="82"/>
      <c r="Y18" s="130"/>
      <c r="Z18" s="52">
        <v>60</v>
      </c>
      <c r="AA18" s="88">
        <f t="shared" ref="AA18" si="101">Z18</f>
        <v>60</v>
      </c>
      <c r="AB18" s="72">
        <f t="shared" ref="AB18" si="102">CEILING(11.8*Z18*Z18/O18-Q18,1)</f>
        <v>116</v>
      </c>
      <c r="AC18" s="56">
        <f t="shared" ref="AC18" si="103">(((Z18)*(Z18))/(12.96*O18))-((9.81*(Q18/1000))/1500)</f>
        <v>1.2340904812345679</v>
      </c>
      <c r="AD18" s="84"/>
      <c r="AE18" s="100"/>
    </row>
    <row r="19" spans="1:31" ht="15.75" thickBot="1" x14ac:dyDescent="0.3">
      <c r="A19" s="200"/>
      <c r="B19" s="203"/>
      <c r="C19" s="206"/>
      <c r="D19" s="34"/>
      <c r="E19" s="35"/>
      <c r="F19" s="104"/>
      <c r="G19" s="36">
        <v>37.950000000000003</v>
      </c>
      <c r="H19" s="37"/>
      <c r="I19" s="38">
        <f t="shared" ref="I19" si="104">H18</f>
        <v>55</v>
      </c>
      <c r="J19" s="35"/>
      <c r="K19" s="39"/>
      <c r="L19" s="96">
        <f>IF(F18=0,0,G19/(F18/1000*H18))</f>
        <v>10</v>
      </c>
      <c r="M19" s="105">
        <f t="shared" ref="M19" si="105">L19*H18</f>
        <v>550</v>
      </c>
      <c r="N19" s="151"/>
      <c r="O19" s="59"/>
      <c r="P19" s="60"/>
      <c r="Q19" s="104"/>
      <c r="R19" s="61">
        <v>37.950000000000003</v>
      </c>
      <c r="S19" s="124"/>
      <c r="T19" s="114"/>
      <c r="U19" s="93">
        <f t="shared" ref="U19" si="106">T18</f>
        <v>55</v>
      </c>
      <c r="V19" s="77"/>
      <c r="W19" s="94"/>
      <c r="X19" s="85">
        <f t="shared" ref="X19" si="107">IF(Q18=0,0,R19/(Q18/1000*T18))</f>
        <v>9.4520547945205493</v>
      </c>
      <c r="Y19" s="131">
        <f t="shared" ref="Y19" si="108">X19*T18</f>
        <v>519.8630136986302</v>
      </c>
      <c r="Z19" s="76"/>
      <c r="AA19" s="109">
        <f t="shared" ref="AA19" si="109">Z18</f>
        <v>60</v>
      </c>
      <c r="AB19" s="77"/>
      <c r="AC19" s="77"/>
      <c r="AD19" s="85">
        <f t="shared" ref="AD19" si="110">IF(Q18=0,0,R19/(Q18/1000*Z18))</f>
        <v>8.6643835616438363</v>
      </c>
      <c r="AE19" s="106">
        <f t="shared" ref="AE19" si="111">AD19*Z18</f>
        <v>519.8630136986302</v>
      </c>
    </row>
    <row r="20" spans="1:31" ht="15.75" thickBot="1" x14ac:dyDescent="0.3">
      <c r="A20" s="3" t="s">
        <v>19</v>
      </c>
      <c r="B20" s="207">
        <f>(B21-C13)*1000</f>
        <v>281.40100000000001</v>
      </c>
      <c r="C20" s="208"/>
      <c r="D20" s="107"/>
      <c r="E20" s="40"/>
      <c r="F20" s="40"/>
      <c r="G20" s="40"/>
      <c r="H20" s="40"/>
      <c r="I20" s="40">
        <f t="shared" ref="I20" si="112">IF(I19&gt;I22,I19,I22)</f>
        <v>60</v>
      </c>
      <c r="J20" s="40"/>
      <c r="K20" s="41"/>
      <c r="L20" s="81"/>
      <c r="M20" s="40"/>
      <c r="N20" s="149"/>
      <c r="O20" s="119"/>
      <c r="P20" s="42"/>
      <c r="Q20" s="42"/>
      <c r="R20" s="42"/>
      <c r="S20" s="120"/>
      <c r="T20" s="42"/>
      <c r="U20" s="40">
        <f t="shared" ref="U20" si="113">IF(U19&gt;U22,U19,U22)</f>
        <v>75</v>
      </c>
      <c r="V20" s="42"/>
      <c r="W20" s="43"/>
      <c r="X20" s="83"/>
      <c r="Y20" s="42"/>
      <c r="Z20" s="119"/>
      <c r="AA20" s="40">
        <f t="shared" ref="AA20" si="114">IF(AA19&gt;AA22,AA19,AA22)</f>
        <v>80</v>
      </c>
      <c r="AB20" s="42"/>
      <c r="AC20" s="42"/>
      <c r="AD20" s="83"/>
      <c r="AE20" s="132"/>
    </row>
    <row r="21" spans="1:31" x14ac:dyDescent="0.25">
      <c r="A21" s="198">
        <f>A13+1</f>
        <v>4</v>
      </c>
      <c r="B21" s="201">
        <v>1.48282</v>
      </c>
      <c r="C21" s="204">
        <v>1.817043</v>
      </c>
      <c r="D21" s="14"/>
      <c r="E21" s="9"/>
      <c r="F21" s="9"/>
      <c r="G21" s="7">
        <v>44</v>
      </c>
      <c r="H21" s="18"/>
      <c r="I21" s="8">
        <f t="shared" ref="I21" si="115">H22</f>
        <v>60</v>
      </c>
      <c r="J21" s="9"/>
      <c r="K21" s="11"/>
      <c r="L21" s="79">
        <f t="shared" ref="L21" si="116">IF(F22=0,0,G21/(F22/1000*H22))</f>
        <v>17.054263565891475</v>
      </c>
      <c r="M21" s="75">
        <f t="shared" ref="M21" si="117">L21*H22</f>
        <v>1023.2558139534885</v>
      </c>
      <c r="N21" s="147"/>
      <c r="O21" s="45"/>
      <c r="P21" s="46"/>
      <c r="Q21" s="46"/>
      <c r="R21" s="47">
        <v>44</v>
      </c>
      <c r="S21" s="121"/>
      <c r="T21" s="112"/>
      <c r="U21" s="8">
        <f t="shared" ref="U21" si="118">T22</f>
        <v>75</v>
      </c>
      <c r="V21" s="49"/>
      <c r="W21" s="50"/>
      <c r="X21" s="79">
        <f t="shared" ref="X21:X61" si="119">IF(Q22=0,0,R21/(Q22/1000*T22))</f>
        <v>13.643410852713179</v>
      </c>
      <c r="Y21" s="127">
        <f t="shared" ref="Y21" si="120">X21*T22</f>
        <v>1023.2558139534884</v>
      </c>
      <c r="Z21" s="45"/>
      <c r="AA21" s="8">
        <f t="shared" ref="AA21" si="121">Z22</f>
        <v>80</v>
      </c>
      <c r="AB21" s="46"/>
      <c r="AC21" s="46"/>
      <c r="AD21" s="79">
        <f t="shared" ref="AD21:AD61" si="122">IF(Q22=0,0,R21/(Q22/1000*Z22))</f>
        <v>12.790697674418606</v>
      </c>
      <c r="AE21" s="51">
        <f t="shared" ref="AE21" si="123">AD21*Z22</f>
        <v>1023.2558139534885</v>
      </c>
    </row>
    <row r="22" spans="1:31" x14ac:dyDescent="0.25">
      <c r="A22" s="199"/>
      <c r="B22" s="202"/>
      <c r="C22" s="205"/>
      <c r="D22" s="15">
        <v>600</v>
      </c>
      <c r="E22" s="6">
        <v>246.22</v>
      </c>
      <c r="F22" s="6">
        <v>43</v>
      </c>
      <c r="G22" s="10"/>
      <c r="H22" s="19">
        <v>60</v>
      </c>
      <c r="I22" s="8">
        <f t="shared" ref="I22" si="124">H22</f>
        <v>60</v>
      </c>
      <c r="J22" s="72">
        <f t="shared" ref="J22:J62" si="125">CEILING(11.8*H22*H22/D22-F22,1)</f>
        <v>28</v>
      </c>
      <c r="K22" s="33">
        <f t="shared" ref="K22" si="126">(((H22)*(H22))/(12.96*D22))-((9.81*(F22/1000))/1500)</f>
        <v>0.46268174296296288</v>
      </c>
      <c r="L22" s="80"/>
      <c r="M22" s="44"/>
      <c r="N22" s="148"/>
      <c r="O22" s="52">
        <v>600</v>
      </c>
      <c r="P22" s="53">
        <f t="shared" ref="P22" si="127">(C21-B21)*1000-(R21+R23)</f>
        <v>246.22299999999996</v>
      </c>
      <c r="Q22" s="54">
        <v>43</v>
      </c>
      <c r="R22" s="55"/>
      <c r="S22" s="117"/>
      <c r="T22" s="58">
        <v>75</v>
      </c>
      <c r="U22" s="8">
        <f t="shared" ref="U22" si="128">T22</f>
        <v>75</v>
      </c>
      <c r="V22" s="72">
        <f t="shared" ref="V22:V62" si="129">CEILING(11.8*T22*T22/O22-Q22,1)</f>
        <v>68</v>
      </c>
      <c r="W22" s="56">
        <f t="shared" ref="W22" si="130">(((T22)*(T22))/(12.96*O22))-((9.81*(Q22/1000))/1500)</f>
        <v>0.72309840962962957</v>
      </c>
      <c r="X22" s="82"/>
      <c r="Y22" s="128"/>
      <c r="Z22" s="52">
        <v>80</v>
      </c>
      <c r="AA22" s="8">
        <f t="shared" ref="AA22" si="131">Z22</f>
        <v>80</v>
      </c>
      <c r="AB22" s="72">
        <f t="shared" ref="AB22:AB62" si="132">CEILING(11.8*Z22*Z22/O22-Q22,1)</f>
        <v>83</v>
      </c>
      <c r="AC22" s="56">
        <f t="shared" ref="AC22" si="133">(((Z22)*(Z22))/(12.96*O22))-((9.81*(Q22/1000))/1500)</f>
        <v>0.82276404748971188</v>
      </c>
      <c r="AD22" s="84"/>
      <c r="AE22" s="57"/>
    </row>
    <row r="23" spans="1:31" ht="15.75" thickBot="1" x14ac:dyDescent="0.3">
      <c r="A23" s="200"/>
      <c r="B23" s="203"/>
      <c r="C23" s="206"/>
      <c r="D23" s="34"/>
      <c r="E23" s="35"/>
      <c r="F23" s="35"/>
      <c r="G23" s="36">
        <v>44</v>
      </c>
      <c r="H23" s="37"/>
      <c r="I23" s="38">
        <f t="shared" ref="I23" si="134">H22</f>
        <v>60</v>
      </c>
      <c r="J23" s="35"/>
      <c r="K23" s="39"/>
      <c r="L23" s="79">
        <f t="shared" ref="L23" si="135">IF(F22=0,0,G23/(F22/1000*H22))</f>
        <v>17.054263565891475</v>
      </c>
      <c r="M23" s="75">
        <f t="shared" ref="M23" si="136">L23*H22</f>
        <v>1023.2558139534885</v>
      </c>
      <c r="N23" s="187"/>
      <c r="O23" s="59"/>
      <c r="P23" s="60"/>
      <c r="Q23" s="60"/>
      <c r="R23" s="61">
        <v>44</v>
      </c>
      <c r="S23" s="118"/>
      <c r="T23" s="64"/>
      <c r="U23" s="38">
        <f t="shared" ref="U23" si="137">T22</f>
        <v>75</v>
      </c>
      <c r="V23" s="60"/>
      <c r="W23" s="62"/>
      <c r="X23" s="79">
        <f t="shared" ref="X23:X63" si="138">IF(Q22=0,0,R23/(Q22/1000*T22))</f>
        <v>13.643410852713179</v>
      </c>
      <c r="Y23" s="75">
        <f t="shared" ref="Y23" si="139">X23*T22</f>
        <v>1023.2558139534884</v>
      </c>
      <c r="Z23" s="59"/>
      <c r="AA23" s="38">
        <f t="shared" ref="AA23" si="140">Z22</f>
        <v>80</v>
      </c>
      <c r="AB23" s="60"/>
      <c r="AC23" s="60"/>
      <c r="AD23" s="79">
        <f t="shared" ref="AD23:AD63" si="141">IF(Q22=0,0,R23/(Q22/1000*Z22))</f>
        <v>12.790697674418606</v>
      </c>
      <c r="AE23" s="63">
        <f t="shared" ref="AE23" si="142">AD23*Z22</f>
        <v>1023.2558139534885</v>
      </c>
    </row>
    <row r="24" spans="1:31" ht="15.75" thickBot="1" x14ac:dyDescent="0.3">
      <c r="A24" s="3" t="s">
        <v>19</v>
      </c>
      <c r="B24" s="207">
        <f>(B25-C21)*1000</f>
        <v>369.69900000000024</v>
      </c>
      <c r="C24" s="208"/>
      <c r="D24" s="66"/>
      <c r="E24" s="40"/>
      <c r="F24" s="40"/>
      <c r="G24" s="40"/>
      <c r="H24" s="40"/>
      <c r="I24" s="40">
        <f t="shared" ref="I24:I72" si="143">IF(I23&gt;I26,I23,I26)</f>
        <v>60</v>
      </c>
      <c r="J24" s="40"/>
      <c r="K24" s="41"/>
      <c r="L24" s="81"/>
      <c r="M24" s="40"/>
      <c r="N24" s="149"/>
      <c r="O24" s="119"/>
      <c r="P24" s="42"/>
      <c r="Q24" s="42"/>
      <c r="R24" s="42"/>
      <c r="S24" s="120"/>
      <c r="T24" s="42"/>
      <c r="U24" s="40">
        <f t="shared" ref="U24:U72" si="144">IF(U23&gt;U26,U23,U26)</f>
        <v>75</v>
      </c>
      <c r="V24" s="42"/>
      <c r="W24" s="43"/>
      <c r="X24" s="83"/>
      <c r="Y24" s="42"/>
      <c r="Z24" s="119"/>
      <c r="AA24" s="40">
        <f t="shared" ref="AA24:AA72" si="145">IF(AA23&gt;AA26,AA23,AA26)</f>
        <v>80</v>
      </c>
      <c r="AB24" s="42"/>
      <c r="AC24" s="42"/>
      <c r="AD24" s="83"/>
      <c r="AE24" s="132"/>
    </row>
    <row r="25" spans="1:31" x14ac:dyDescent="0.25">
      <c r="A25" s="198">
        <v>5</v>
      </c>
      <c r="B25" s="201">
        <v>2.1867420000000002</v>
      </c>
      <c r="C25" s="204">
        <v>2.5675059999999998</v>
      </c>
      <c r="D25" s="14"/>
      <c r="E25" s="9"/>
      <c r="F25" s="9"/>
      <c r="G25" s="7">
        <v>55</v>
      </c>
      <c r="H25" s="18"/>
      <c r="I25" s="8">
        <f t="shared" ref="I25" si="146">H26</f>
        <v>60</v>
      </c>
      <c r="J25" s="9"/>
      <c r="K25" s="11"/>
      <c r="L25" s="79">
        <f t="shared" ref="L25" si="147">IF(F26=0,0,G25/(F26/1000*H26))</f>
        <v>14.322916666666668</v>
      </c>
      <c r="M25" s="75">
        <f t="shared" ref="M25" si="148">L25*H26</f>
        <v>859.37500000000011</v>
      </c>
      <c r="N25" s="147"/>
      <c r="O25" s="45"/>
      <c r="P25" s="46"/>
      <c r="Q25" s="46"/>
      <c r="R25" s="47">
        <v>55</v>
      </c>
      <c r="S25" s="121"/>
      <c r="T25" s="112"/>
      <c r="U25" s="8">
        <f t="shared" ref="U25" si="149">T26</f>
        <v>70</v>
      </c>
      <c r="V25" s="49"/>
      <c r="W25" s="50"/>
      <c r="X25" s="79">
        <f t="shared" ref="X25:X65" si="150">IF(Q26=0,0,R25/(Q26/1000*T26))</f>
        <v>12.276785714285714</v>
      </c>
      <c r="Y25" s="127">
        <f t="shared" ref="Y25" si="151">X25*T26</f>
        <v>859.375</v>
      </c>
      <c r="Z25" s="45"/>
      <c r="AA25" s="8">
        <f t="shared" ref="AA25" si="152">Z26</f>
        <v>80</v>
      </c>
      <c r="AB25" s="46"/>
      <c r="AC25" s="46"/>
      <c r="AD25" s="79">
        <f t="shared" ref="AD25:AD65" si="153">IF(Q26=0,0,R25/(Q26/1000*Z26))</f>
        <v>10.7421875</v>
      </c>
      <c r="AE25" s="51">
        <f t="shared" ref="AE25" si="154">AD25*Z26</f>
        <v>859.375</v>
      </c>
    </row>
    <row r="26" spans="1:31" ht="30" x14ac:dyDescent="0.25">
      <c r="A26" s="199"/>
      <c r="B26" s="202"/>
      <c r="C26" s="205"/>
      <c r="D26" s="15">
        <v>400</v>
      </c>
      <c r="E26" s="6">
        <v>270.76</v>
      </c>
      <c r="F26" s="6">
        <v>64</v>
      </c>
      <c r="G26" s="10"/>
      <c r="H26" s="19">
        <v>60</v>
      </c>
      <c r="I26" s="8">
        <f t="shared" ref="I26" si="155">H26</f>
        <v>60</v>
      </c>
      <c r="J26" s="72">
        <f t="shared" ref="J26:J66" si="156">CEILING(11.8*H26*H26/D26-F26,1)</f>
        <v>43</v>
      </c>
      <c r="K26" s="33">
        <f t="shared" ref="K26" si="157">(((H26)*(H26))/(12.96*D26))-((9.81*(F26/1000))/1500)</f>
        <v>0.69402588444444446</v>
      </c>
      <c r="L26" s="80"/>
      <c r="M26" s="44"/>
      <c r="N26" s="152" t="s">
        <v>32</v>
      </c>
      <c r="O26" s="52">
        <v>400</v>
      </c>
      <c r="P26" s="53">
        <f t="shared" ref="P26" si="158">(C25-B25)*1000-(R25+R27)</f>
        <v>270.76399999999967</v>
      </c>
      <c r="Q26" s="54">
        <v>64</v>
      </c>
      <c r="R26" s="55"/>
      <c r="S26" s="117"/>
      <c r="T26" s="58">
        <v>70</v>
      </c>
      <c r="U26" s="8">
        <f t="shared" ref="U26" si="159">T26</f>
        <v>70</v>
      </c>
      <c r="V26" s="72">
        <f t="shared" ref="V26:V66" si="160">CEILING(11.8*T26*T26/O26-Q26,1)</f>
        <v>81</v>
      </c>
      <c r="W26" s="56">
        <f t="shared" ref="W26" si="161">(((T26)*(T26))/(12.96*O26))-((9.81*(Q26/1000))/1500)</f>
        <v>0.94479748938271613</v>
      </c>
      <c r="X26" s="82"/>
      <c r="Y26" s="128"/>
      <c r="Z26" s="52">
        <v>80</v>
      </c>
      <c r="AA26" s="8">
        <f t="shared" ref="AA26" si="162">Z26</f>
        <v>80</v>
      </c>
      <c r="AB26" s="72">
        <f t="shared" ref="AB26:AB66" si="163">CEILING(11.8*Z26*Z26/O26-Q26,1)</f>
        <v>125</v>
      </c>
      <c r="AC26" s="56">
        <f t="shared" ref="AC26" si="164">(((Z26)*(Z26))/(12.96*O26))-((9.81*(Q26/1000))/1500)</f>
        <v>1.2341493412345679</v>
      </c>
      <c r="AD26" s="84"/>
      <c r="AE26" s="57"/>
    </row>
    <row r="27" spans="1:31" ht="15.75" thickBot="1" x14ac:dyDescent="0.3">
      <c r="A27" s="200"/>
      <c r="B27" s="203"/>
      <c r="C27" s="206"/>
      <c r="D27" s="34"/>
      <c r="E27" s="35"/>
      <c r="F27" s="35"/>
      <c r="G27" s="36">
        <v>55</v>
      </c>
      <c r="H27" s="37"/>
      <c r="I27" s="38">
        <f t="shared" ref="I27" si="165">H26</f>
        <v>60</v>
      </c>
      <c r="J27" s="35"/>
      <c r="K27" s="39"/>
      <c r="L27" s="79">
        <f t="shared" ref="L27" si="166">IF(F26=0,0,G27/(F26/1000*H26))</f>
        <v>14.322916666666668</v>
      </c>
      <c r="M27" s="75">
        <f t="shared" ref="M27" si="167">L27*H26</f>
        <v>859.37500000000011</v>
      </c>
      <c r="N27" s="187"/>
      <c r="O27" s="59"/>
      <c r="P27" s="60"/>
      <c r="Q27" s="60"/>
      <c r="R27" s="61">
        <v>55</v>
      </c>
      <c r="S27" s="118"/>
      <c r="T27" s="64"/>
      <c r="U27" s="38">
        <f t="shared" ref="U27" si="168">T26</f>
        <v>70</v>
      </c>
      <c r="V27" s="60"/>
      <c r="W27" s="62"/>
      <c r="X27" s="79">
        <f t="shared" ref="X27:X67" si="169">IF(Q26=0,0,R27/(Q26/1000*T26))</f>
        <v>12.276785714285714</v>
      </c>
      <c r="Y27" s="75">
        <f t="shared" ref="Y27" si="170">X27*T26</f>
        <v>859.375</v>
      </c>
      <c r="Z27" s="59"/>
      <c r="AA27" s="38">
        <f t="shared" ref="AA27" si="171">Z26</f>
        <v>80</v>
      </c>
      <c r="AB27" s="60"/>
      <c r="AC27" s="60"/>
      <c r="AD27" s="79">
        <f t="shared" ref="AD27:AD67" si="172">IF(Q26=0,0,R27/(Q26/1000*Z26))</f>
        <v>10.7421875</v>
      </c>
      <c r="AE27" s="63">
        <f t="shared" ref="AE27" si="173">AD27*Z26</f>
        <v>859.375</v>
      </c>
    </row>
    <row r="28" spans="1:31" ht="15.75" thickBot="1" x14ac:dyDescent="0.3">
      <c r="A28" s="3" t="s">
        <v>19</v>
      </c>
      <c r="B28" s="207">
        <f>(B29-C25)*1000</f>
        <v>165.86300000000031</v>
      </c>
      <c r="C28" s="229"/>
      <c r="D28" s="66"/>
      <c r="E28" s="40"/>
      <c r="F28" s="40"/>
      <c r="G28" s="40"/>
      <c r="H28" s="40"/>
      <c r="I28" s="40">
        <f t="shared" si="143"/>
        <v>60</v>
      </c>
      <c r="J28" s="40"/>
      <c r="K28" s="41"/>
      <c r="L28" s="81"/>
      <c r="M28" s="40"/>
      <c r="N28" s="149"/>
      <c r="O28" s="119"/>
      <c r="P28" s="42"/>
      <c r="Q28" s="42"/>
      <c r="R28" s="42"/>
      <c r="S28" s="120"/>
      <c r="T28" s="42"/>
      <c r="U28" s="40">
        <f t="shared" si="144"/>
        <v>70</v>
      </c>
      <c r="V28" s="42"/>
      <c r="W28" s="43"/>
      <c r="X28" s="83"/>
      <c r="Y28" s="42"/>
      <c r="Z28" s="119"/>
      <c r="AA28" s="40">
        <f t="shared" si="145"/>
        <v>80</v>
      </c>
      <c r="AB28" s="42"/>
      <c r="AC28" s="42"/>
      <c r="AD28" s="83"/>
      <c r="AE28" s="132"/>
    </row>
    <row r="29" spans="1:31" x14ac:dyDescent="0.25">
      <c r="A29" s="198">
        <v>6</v>
      </c>
      <c r="B29" s="224">
        <v>2.7333690000000002</v>
      </c>
      <c r="C29" s="204">
        <v>2.9597929999999999</v>
      </c>
      <c r="D29" s="14"/>
      <c r="E29" s="9"/>
      <c r="F29" s="9"/>
      <c r="G29" s="7">
        <v>48</v>
      </c>
      <c r="H29" s="18"/>
      <c r="I29" s="8">
        <f t="shared" ref="I29" si="174">H30</f>
        <v>60</v>
      </c>
      <c r="J29" s="9"/>
      <c r="K29" s="11"/>
      <c r="L29" s="79">
        <f t="shared" ref="L29" si="175">IF(F30=0,0,G29/(F30/1000*H30))</f>
        <v>8</v>
      </c>
      <c r="M29" s="75">
        <f t="shared" ref="M29" si="176">L29*H30</f>
        <v>480</v>
      </c>
      <c r="N29" s="147"/>
      <c r="O29" s="45"/>
      <c r="P29" s="46"/>
      <c r="Q29" s="46"/>
      <c r="R29" s="47">
        <v>48</v>
      </c>
      <c r="S29" s="121"/>
      <c r="T29" s="112"/>
      <c r="U29" s="8">
        <f t="shared" ref="U29" si="177">T30</f>
        <v>60</v>
      </c>
      <c r="V29" s="49"/>
      <c r="W29" s="50"/>
      <c r="X29" s="79">
        <f t="shared" si="119"/>
        <v>8</v>
      </c>
      <c r="Y29" s="127">
        <f t="shared" ref="Y29" si="178">X29*T30</f>
        <v>480</v>
      </c>
      <c r="Z29" s="45"/>
      <c r="AA29" s="8">
        <f t="shared" ref="AA29" si="179">Z30</f>
        <v>65</v>
      </c>
      <c r="AB29" s="46"/>
      <c r="AC29" s="46"/>
      <c r="AD29" s="79">
        <f t="shared" si="122"/>
        <v>7.384615384615385</v>
      </c>
      <c r="AE29" s="51">
        <f t="shared" ref="AE29" si="180">AD29*Z30</f>
        <v>480</v>
      </c>
    </row>
    <row r="30" spans="1:31" x14ac:dyDescent="0.25">
      <c r="A30" s="200"/>
      <c r="B30" s="225"/>
      <c r="C30" s="205"/>
      <c r="D30" s="15">
        <v>250</v>
      </c>
      <c r="E30" s="6">
        <v>130.41999999999999</v>
      </c>
      <c r="F30" s="6">
        <v>100</v>
      </c>
      <c r="G30" s="10"/>
      <c r="H30" s="19">
        <v>60</v>
      </c>
      <c r="I30" s="8">
        <f t="shared" ref="I30" si="181">H30</f>
        <v>60</v>
      </c>
      <c r="J30" s="72">
        <f t="shared" si="125"/>
        <v>70</v>
      </c>
      <c r="K30" s="33">
        <f t="shared" ref="K30" si="182">(((H30)*(H30))/(12.96*D30))-((9.81*(F30/1000))/1500)</f>
        <v>1.1104571111111112</v>
      </c>
      <c r="L30" s="80"/>
      <c r="M30" s="44"/>
      <c r="N30" s="148"/>
      <c r="O30" s="52">
        <v>250</v>
      </c>
      <c r="P30" s="53">
        <f t="shared" ref="P30" si="183">(C29-B29)*1000-(R29+R31)</f>
        <v>130.42399999999975</v>
      </c>
      <c r="Q30" s="54">
        <v>100</v>
      </c>
      <c r="R30" s="55"/>
      <c r="S30" s="117"/>
      <c r="T30" s="58">
        <v>60</v>
      </c>
      <c r="U30" s="8">
        <f t="shared" ref="U30" si="184">T30</f>
        <v>60</v>
      </c>
      <c r="V30" s="72">
        <f t="shared" si="129"/>
        <v>70</v>
      </c>
      <c r="W30" s="56">
        <f t="shared" ref="W30" si="185">(((T30)*(T30))/(12.96*O30))-((9.81*(Q30/1000))/1500)</f>
        <v>1.1104571111111112</v>
      </c>
      <c r="X30" s="82"/>
      <c r="Y30" s="128"/>
      <c r="Z30" s="52">
        <v>65</v>
      </c>
      <c r="AA30" s="8">
        <f t="shared" ref="AA30" si="186">Z30</f>
        <v>65</v>
      </c>
      <c r="AB30" s="72">
        <f t="shared" si="132"/>
        <v>100</v>
      </c>
      <c r="AC30" s="56">
        <f t="shared" ref="AC30" si="187">(((Z30)*(Z30))/(12.96*O30))-((9.81*(Q30/1000))/1500)</f>
        <v>1.3033583456790123</v>
      </c>
      <c r="AD30" s="84"/>
      <c r="AE30" s="57"/>
    </row>
    <row r="31" spans="1:31" ht="15.75" thickBot="1" x14ac:dyDescent="0.3">
      <c r="A31" s="200"/>
      <c r="B31" s="226"/>
      <c r="C31" s="206"/>
      <c r="D31" s="34"/>
      <c r="E31" s="35"/>
      <c r="F31" s="35"/>
      <c r="G31" s="36">
        <v>48</v>
      </c>
      <c r="H31" s="37"/>
      <c r="I31" s="38">
        <f t="shared" ref="I31" si="188">H30</f>
        <v>60</v>
      </c>
      <c r="J31" s="35"/>
      <c r="K31" s="39"/>
      <c r="L31" s="79">
        <f t="shared" ref="L31" si="189">IF(F30=0,0,G31/(F30/1000*H30))</f>
        <v>8</v>
      </c>
      <c r="M31" s="75">
        <f t="shared" ref="M31" si="190">L31*H30</f>
        <v>480</v>
      </c>
      <c r="N31" s="187"/>
      <c r="O31" s="59"/>
      <c r="P31" s="60"/>
      <c r="Q31" s="60"/>
      <c r="R31" s="61">
        <v>48</v>
      </c>
      <c r="S31" s="118"/>
      <c r="T31" s="64"/>
      <c r="U31" s="38">
        <f t="shared" ref="U31" si="191">T30</f>
        <v>60</v>
      </c>
      <c r="V31" s="60"/>
      <c r="W31" s="62"/>
      <c r="X31" s="79">
        <f t="shared" si="138"/>
        <v>8</v>
      </c>
      <c r="Y31" s="75">
        <f t="shared" ref="Y31" si="192">X31*T30</f>
        <v>480</v>
      </c>
      <c r="Z31" s="59"/>
      <c r="AA31" s="38">
        <f t="shared" ref="AA31" si="193">Z30</f>
        <v>65</v>
      </c>
      <c r="AB31" s="60"/>
      <c r="AC31" s="60"/>
      <c r="AD31" s="79">
        <f t="shared" si="141"/>
        <v>7.384615384615385</v>
      </c>
      <c r="AE31" s="63">
        <f t="shared" ref="AE31" si="194">AD31*Z30</f>
        <v>480</v>
      </c>
    </row>
    <row r="32" spans="1:31" ht="15.75" thickBot="1" x14ac:dyDescent="0.3">
      <c r="A32" s="3" t="s">
        <v>19</v>
      </c>
      <c r="B32" s="4">
        <f>(B33-C29)*1000</f>
        <v>87.288000000000039</v>
      </c>
      <c r="C32" s="71"/>
      <c r="D32" s="66"/>
      <c r="E32" s="40"/>
      <c r="F32" s="40"/>
      <c r="G32" s="40"/>
      <c r="H32" s="40"/>
      <c r="I32" s="40">
        <f t="shared" si="143"/>
        <v>60</v>
      </c>
      <c r="J32" s="40"/>
      <c r="K32" s="41"/>
      <c r="L32" s="81"/>
      <c r="M32" s="40"/>
      <c r="N32" s="149"/>
      <c r="O32" s="119"/>
      <c r="P32" s="42"/>
      <c r="Q32" s="42"/>
      <c r="R32" s="42"/>
      <c r="S32" s="120"/>
      <c r="T32" s="42"/>
      <c r="U32" s="40">
        <f t="shared" si="144"/>
        <v>60</v>
      </c>
      <c r="V32" s="42"/>
      <c r="W32" s="43"/>
      <c r="X32" s="83"/>
      <c r="Y32" s="42"/>
      <c r="Z32" s="119"/>
      <c r="AA32" s="40">
        <f t="shared" si="145"/>
        <v>65</v>
      </c>
      <c r="AB32" s="42"/>
      <c r="AC32" s="42"/>
      <c r="AD32" s="83"/>
      <c r="AE32" s="132"/>
    </row>
    <row r="33" spans="1:31" x14ac:dyDescent="0.25">
      <c r="A33" s="198">
        <v>7</v>
      </c>
      <c r="B33" s="201">
        <v>3.0470809999999999</v>
      </c>
      <c r="C33" s="204">
        <v>3.2958850000000002</v>
      </c>
      <c r="D33" s="14"/>
      <c r="E33" s="9"/>
      <c r="F33" s="9"/>
      <c r="G33" s="7">
        <v>48</v>
      </c>
      <c r="H33" s="18"/>
      <c r="I33" s="8">
        <f t="shared" ref="I33" si="195">H34</f>
        <v>60</v>
      </c>
      <c r="J33" s="9"/>
      <c r="K33" s="11"/>
      <c r="L33" s="79">
        <f t="shared" ref="L33" si="196">IF(F34=0,0,G33/(F34/1000*H34))</f>
        <v>8</v>
      </c>
      <c r="M33" s="75">
        <f t="shared" ref="M33" si="197">L33*H34</f>
        <v>480</v>
      </c>
      <c r="N33" s="147"/>
      <c r="O33" s="45"/>
      <c r="P33" s="46"/>
      <c r="Q33" s="46"/>
      <c r="R33" s="47">
        <v>48</v>
      </c>
      <c r="S33" s="121"/>
      <c r="T33" s="112"/>
      <c r="U33" s="8">
        <f t="shared" ref="U33" si="198">T34</f>
        <v>60</v>
      </c>
      <c r="V33" s="49"/>
      <c r="W33" s="50"/>
      <c r="X33" s="79">
        <f t="shared" si="150"/>
        <v>8</v>
      </c>
      <c r="Y33" s="127">
        <f t="shared" ref="Y33" si="199">X33*T34</f>
        <v>480</v>
      </c>
      <c r="Z33" s="45"/>
      <c r="AA33" s="8">
        <f t="shared" ref="AA33" si="200">Z34</f>
        <v>65</v>
      </c>
      <c r="AB33" s="46"/>
      <c r="AC33" s="46"/>
      <c r="AD33" s="79">
        <f t="shared" si="153"/>
        <v>7.384615384615385</v>
      </c>
      <c r="AE33" s="51">
        <f t="shared" ref="AE33" si="201">AD33*Z34</f>
        <v>480</v>
      </c>
    </row>
    <row r="34" spans="1:31" x14ac:dyDescent="0.25">
      <c r="A34" s="199"/>
      <c r="B34" s="202"/>
      <c r="C34" s="205"/>
      <c r="D34" s="15">
        <v>250</v>
      </c>
      <c r="E34" s="6">
        <v>152.80000000000001</v>
      </c>
      <c r="F34" s="6">
        <v>100</v>
      </c>
      <c r="G34" s="10"/>
      <c r="H34" s="19">
        <v>60</v>
      </c>
      <c r="I34" s="8">
        <f t="shared" ref="I34" si="202">H34</f>
        <v>60</v>
      </c>
      <c r="J34" s="72">
        <f t="shared" si="156"/>
        <v>70</v>
      </c>
      <c r="K34" s="33">
        <f t="shared" ref="K34" si="203">(((H34)*(H34))/(12.96*D34))-((9.81*(F34/1000))/1500)</f>
        <v>1.1104571111111112</v>
      </c>
      <c r="L34" s="80"/>
      <c r="M34" s="44"/>
      <c r="N34" s="148"/>
      <c r="O34" s="52">
        <v>250</v>
      </c>
      <c r="P34" s="53">
        <f t="shared" ref="P34" si="204">(C33-B33)*1000-(R33+R35)</f>
        <v>152.80400000000026</v>
      </c>
      <c r="Q34" s="54">
        <v>100</v>
      </c>
      <c r="R34" s="55"/>
      <c r="S34" s="117"/>
      <c r="T34" s="58">
        <v>60</v>
      </c>
      <c r="U34" s="8">
        <f t="shared" ref="U34" si="205">T34</f>
        <v>60</v>
      </c>
      <c r="V34" s="72">
        <f t="shared" si="160"/>
        <v>70</v>
      </c>
      <c r="W34" s="56">
        <f t="shared" ref="W34" si="206">(((T34)*(T34))/(12.96*O34))-((9.81*(Q34/1000))/1500)</f>
        <v>1.1104571111111112</v>
      </c>
      <c r="X34" s="82"/>
      <c r="Y34" s="128"/>
      <c r="Z34" s="52">
        <v>65</v>
      </c>
      <c r="AA34" s="8">
        <f t="shared" ref="AA34" si="207">Z34</f>
        <v>65</v>
      </c>
      <c r="AB34" s="72">
        <f t="shared" si="163"/>
        <v>100</v>
      </c>
      <c r="AC34" s="56">
        <f t="shared" ref="AC34" si="208">(((Z34)*(Z34))/(12.96*O34))-((9.81*(Q34/1000))/1500)</f>
        <v>1.3033583456790123</v>
      </c>
      <c r="AD34" s="84"/>
      <c r="AE34" s="57"/>
    </row>
    <row r="35" spans="1:31" ht="15.75" thickBot="1" x14ac:dyDescent="0.3">
      <c r="A35" s="200"/>
      <c r="B35" s="203"/>
      <c r="C35" s="206"/>
      <c r="D35" s="34"/>
      <c r="E35" s="35"/>
      <c r="F35" s="35"/>
      <c r="G35" s="36">
        <v>48</v>
      </c>
      <c r="H35" s="37"/>
      <c r="I35" s="38">
        <f t="shared" ref="I35" si="209">H34</f>
        <v>60</v>
      </c>
      <c r="J35" s="35"/>
      <c r="K35" s="39"/>
      <c r="L35" s="79">
        <f t="shared" ref="L35" si="210">IF(F34=0,0,G35/(F34/1000*H34))</f>
        <v>8</v>
      </c>
      <c r="M35" s="75">
        <f t="shared" ref="M35" si="211">L35*H34</f>
        <v>480</v>
      </c>
      <c r="N35" s="187"/>
      <c r="O35" s="59"/>
      <c r="P35" s="60"/>
      <c r="Q35" s="60"/>
      <c r="R35" s="61">
        <v>48</v>
      </c>
      <c r="S35" s="118"/>
      <c r="T35" s="64"/>
      <c r="U35" s="38">
        <f t="shared" ref="U35" si="212">T34</f>
        <v>60</v>
      </c>
      <c r="V35" s="60"/>
      <c r="W35" s="62"/>
      <c r="X35" s="79">
        <f t="shared" si="169"/>
        <v>8</v>
      </c>
      <c r="Y35" s="75">
        <f t="shared" ref="Y35" si="213">X35*T34</f>
        <v>480</v>
      </c>
      <c r="Z35" s="59"/>
      <c r="AA35" s="38">
        <f t="shared" ref="AA35" si="214">Z34</f>
        <v>65</v>
      </c>
      <c r="AB35" s="60"/>
      <c r="AC35" s="60"/>
      <c r="AD35" s="79">
        <f t="shared" si="172"/>
        <v>7.384615384615385</v>
      </c>
      <c r="AE35" s="63">
        <f t="shared" ref="AE35" si="215">AD35*Z34</f>
        <v>480</v>
      </c>
    </row>
    <row r="36" spans="1:31" ht="15.75" thickBot="1" x14ac:dyDescent="0.3">
      <c r="A36" s="3" t="s">
        <v>19</v>
      </c>
      <c r="B36" s="4">
        <f>(B37-C33)*1000</f>
        <v>32.455000000000126</v>
      </c>
      <c r="C36" s="5"/>
      <c r="D36" s="66"/>
      <c r="E36" s="40"/>
      <c r="F36" s="40"/>
      <c r="G36" s="40"/>
      <c r="H36" s="40"/>
      <c r="I36" s="40">
        <f t="shared" si="143"/>
        <v>60</v>
      </c>
      <c r="J36" s="40"/>
      <c r="K36" s="41"/>
      <c r="L36" s="81"/>
      <c r="M36" s="40"/>
      <c r="N36" s="149"/>
      <c r="O36" s="119"/>
      <c r="P36" s="42"/>
      <c r="Q36" s="42"/>
      <c r="R36" s="42"/>
      <c r="S36" s="120"/>
      <c r="T36" s="42"/>
      <c r="U36" s="40">
        <f t="shared" si="144"/>
        <v>60</v>
      </c>
      <c r="V36" s="42"/>
      <c r="W36" s="43"/>
      <c r="X36" s="83"/>
      <c r="Y36" s="42"/>
      <c r="Z36" s="119"/>
      <c r="AA36" s="40">
        <f t="shared" si="145"/>
        <v>65</v>
      </c>
      <c r="AB36" s="42"/>
      <c r="AC36" s="42"/>
      <c r="AD36" s="83"/>
      <c r="AE36" s="132"/>
    </row>
    <row r="37" spans="1:31" x14ac:dyDescent="0.25">
      <c r="A37" s="198">
        <v>8</v>
      </c>
      <c r="B37" s="201">
        <v>3.3283400000000003</v>
      </c>
      <c r="C37" s="204">
        <v>3.6968780000000003</v>
      </c>
      <c r="D37" s="14"/>
      <c r="E37" s="9"/>
      <c r="F37" s="9"/>
      <c r="G37" s="7">
        <v>41.28</v>
      </c>
      <c r="H37" s="18"/>
      <c r="I37" s="8">
        <f t="shared" ref="I37" si="216">H38</f>
        <v>60</v>
      </c>
      <c r="J37" s="9"/>
      <c r="K37" s="11"/>
      <c r="L37" s="79">
        <f t="shared" ref="L37" si="217">IF(F38=0,0,G37/(F38/1000*H38))</f>
        <v>8.0000000000000018</v>
      </c>
      <c r="M37" s="75">
        <f t="shared" ref="M37" si="218">L37*H38</f>
        <v>480.00000000000011</v>
      </c>
      <c r="N37" s="147"/>
      <c r="O37" s="45"/>
      <c r="P37" s="46"/>
      <c r="Q37" s="46"/>
      <c r="R37" s="47">
        <v>41.28</v>
      </c>
      <c r="S37" s="121"/>
      <c r="T37" s="112"/>
      <c r="U37" s="8">
        <f t="shared" ref="U37" si="219">T38</f>
        <v>60</v>
      </c>
      <c r="V37" s="49"/>
      <c r="W37" s="50"/>
      <c r="X37" s="79">
        <f t="shared" si="119"/>
        <v>8.0000000000000018</v>
      </c>
      <c r="Y37" s="127">
        <f t="shared" ref="Y37" si="220">X37*T38</f>
        <v>480.00000000000011</v>
      </c>
      <c r="Z37" s="45"/>
      <c r="AA37" s="8">
        <f t="shared" ref="AA37" si="221">Z38</f>
        <v>65</v>
      </c>
      <c r="AB37" s="46"/>
      <c r="AC37" s="46"/>
      <c r="AD37" s="79">
        <f t="shared" si="122"/>
        <v>7.384615384615385</v>
      </c>
      <c r="AE37" s="51">
        <f t="shared" ref="AE37" si="222">AD37*Z38</f>
        <v>480</v>
      </c>
    </row>
    <row r="38" spans="1:31" x14ac:dyDescent="0.25">
      <c r="A38" s="199"/>
      <c r="B38" s="202"/>
      <c r="C38" s="205"/>
      <c r="D38" s="15">
        <v>300</v>
      </c>
      <c r="E38" s="6">
        <v>285.98</v>
      </c>
      <c r="F38" s="6">
        <v>86</v>
      </c>
      <c r="G38" s="10"/>
      <c r="H38" s="19">
        <v>60</v>
      </c>
      <c r="I38" s="8">
        <f t="shared" ref="I38" si="223">H38</f>
        <v>60</v>
      </c>
      <c r="J38" s="72">
        <f t="shared" si="125"/>
        <v>56</v>
      </c>
      <c r="K38" s="33">
        <f t="shared" ref="K38" si="224">(((H38)*(H38))/(12.96*D38))-((9.81*(F38/1000))/1500)</f>
        <v>0.92536348592592577</v>
      </c>
      <c r="L38" s="80"/>
      <c r="M38" s="44"/>
      <c r="N38" s="148"/>
      <c r="O38" s="52">
        <v>300</v>
      </c>
      <c r="P38" s="53">
        <f t="shared" ref="P38" si="225">(C37-B37)*1000-(R37+R39)</f>
        <v>285.97800000000001</v>
      </c>
      <c r="Q38" s="54">
        <v>86</v>
      </c>
      <c r="R38" s="55"/>
      <c r="S38" s="117"/>
      <c r="T38" s="58">
        <v>60</v>
      </c>
      <c r="U38" s="8">
        <f t="shared" ref="U38" si="226">T38</f>
        <v>60</v>
      </c>
      <c r="V38" s="72">
        <f t="shared" si="129"/>
        <v>56</v>
      </c>
      <c r="W38" s="56">
        <f t="shared" ref="W38" si="227">(((T38)*(T38))/(12.96*O38))-((9.81*(Q38/1000))/1500)</f>
        <v>0.92536348592592577</v>
      </c>
      <c r="X38" s="82"/>
      <c r="Y38" s="128"/>
      <c r="Z38" s="52">
        <v>65</v>
      </c>
      <c r="AA38" s="8">
        <f t="shared" ref="AA38" si="228">Z38</f>
        <v>65</v>
      </c>
      <c r="AB38" s="72">
        <f t="shared" si="132"/>
        <v>81</v>
      </c>
      <c r="AC38" s="56">
        <f t="shared" ref="AC38" si="229">(((Z38)*(Z38))/(12.96*O38))-((9.81*(Q38/1000))/1500)</f>
        <v>1.0861145147325102</v>
      </c>
      <c r="AD38" s="84"/>
      <c r="AE38" s="57"/>
    </row>
    <row r="39" spans="1:31" ht="15.75" thickBot="1" x14ac:dyDescent="0.3">
      <c r="A39" s="200"/>
      <c r="B39" s="203"/>
      <c r="C39" s="206"/>
      <c r="D39" s="34"/>
      <c r="E39" s="35"/>
      <c r="F39" s="35"/>
      <c r="G39" s="36">
        <v>41.28</v>
      </c>
      <c r="H39" s="37"/>
      <c r="I39" s="38">
        <f t="shared" ref="I39" si="230">H38</f>
        <v>60</v>
      </c>
      <c r="J39" s="35"/>
      <c r="K39" s="39"/>
      <c r="L39" s="79">
        <f t="shared" ref="L39" si="231">IF(F38=0,0,G39/(F38/1000*H38))</f>
        <v>8.0000000000000018</v>
      </c>
      <c r="M39" s="75">
        <f t="shared" ref="M39" si="232">L39*H38</f>
        <v>480.00000000000011</v>
      </c>
      <c r="N39" s="187"/>
      <c r="O39" s="59"/>
      <c r="P39" s="60"/>
      <c r="Q39" s="60"/>
      <c r="R39" s="61">
        <v>41.28</v>
      </c>
      <c r="S39" s="118"/>
      <c r="T39" s="64"/>
      <c r="U39" s="38">
        <f t="shared" ref="U39" si="233">T38</f>
        <v>60</v>
      </c>
      <c r="V39" s="60"/>
      <c r="W39" s="62"/>
      <c r="X39" s="79">
        <f t="shared" si="138"/>
        <v>8.0000000000000018</v>
      </c>
      <c r="Y39" s="75">
        <f t="shared" ref="Y39" si="234">X39*T38</f>
        <v>480.00000000000011</v>
      </c>
      <c r="Z39" s="59"/>
      <c r="AA39" s="38">
        <f t="shared" ref="AA39" si="235">Z38</f>
        <v>65</v>
      </c>
      <c r="AB39" s="60"/>
      <c r="AC39" s="60"/>
      <c r="AD39" s="79">
        <f t="shared" si="141"/>
        <v>7.384615384615385</v>
      </c>
      <c r="AE39" s="63">
        <f t="shared" ref="AE39" si="236">AD39*Z38</f>
        <v>480</v>
      </c>
    </row>
    <row r="40" spans="1:31" ht="15.75" thickBot="1" x14ac:dyDescent="0.3">
      <c r="A40" s="3" t="s">
        <v>19</v>
      </c>
      <c r="B40" s="4">
        <f>(B41-C37)*1000</f>
        <v>52.998999999999796</v>
      </c>
      <c r="C40" s="5"/>
      <c r="D40" s="66"/>
      <c r="E40" s="40"/>
      <c r="F40" s="40"/>
      <c r="G40" s="40"/>
      <c r="H40" s="40"/>
      <c r="I40" s="40">
        <f t="shared" si="143"/>
        <v>60</v>
      </c>
      <c r="J40" s="40"/>
      <c r="K40" s="41"/>
      <c r="L40" s="81"/>
      <c r="M40" s="40"/>
      <c r="N40" s="149"/>
      <c r="O40" s="119"/>
      <c r="P40" s="42"/>
      <c r="Q40" s="42"/>
      <c r="R40" s="42"/>
      <c r="S40" s="120"/>
      <c r="T40" s="42"/>
      <c r="U40" s="40">
        <f t="shared" si="144"/>
        <v>60</v>
      </c>
      <c r="V40" s="42"/>
      <c r="W40" s="43"/>
      <c r="X40" s="83"/>
      <c r="Y40" s="42"/>
      <c r="Z40" s="119"/>
      <c r="AA40" s="40">
        <f t="shared" si="145"/>
        <v>65</v>
      </c>
      <c r="AB40" s="42"/>
      <c r="AC40" s="42"/>
      <c r="AD40" s="83"/>
      <c r="AE40" s="132"/>
    </row>
    <row r="41" spans="1:31" x14ac:dyDescent="0.25">
      <c r="A41" s="198">
        <v>9</v>
      </c>
      <c r="B41" s="201">
        <v>3.7498770000000001</v>
      </c>
      <c r="C41" s="204">
        <v>4.0003489999999999</v>
      </c>
      <c r="D41" s="14"/>
      <c r="E41" s="9"/>
      <c r="F41" s="9"/>
      <c r="G41" s="7">
        <v>51</v>
      </c>
      <c r="H41" s="18"/>
      <c r="I41" s="8">
        <f t="shared" ref="I41" si="237">H42</f>
        <v>55</v>
      </c>
      <c r="J41" s="9"/>
      <c r="K41" s="11"/>
      <c r="L41" s="79">
        <f t="shared" ref="L41" si="238">IF(F42=0,0,G41/(F42/1000*H42))</f>
        <v>9.2727272727272734</v>
      </c>
      <c r="M41" s="75">
        <f t="shared" ref="M41" si="239">L41*H42</f>
        <v>510.00000000000006</v>
      </c>
      <c r="N41" s="147"/>
      <c r="O41" s="45"/>
      <c r="P41" s="46"/>
      <c r="Q41" s="46"/>
      <c r="R41" s="47">
        <v>51</v>
      </c>
      <c r="S41" s="121"/>
      <c r="T41" s="112"/>
      <c r="U41" s="8">
        <f t="shared" ref="U41" si="240">T42</f>
        <v>55</v>
      </c>
      <c r="V41" s="49"/>
      <c r="W41" s="50"/>
      <c r="X41" s="79">
        <f t="shared" si="150"/>
        <v>9.2727272727272734</v>
      </c>
      <c r="Y41" s="127">
        <f t="shared" ref="Y41" si="241">X41*T42</f>
        <v>510.00000000000006</v>
      </c>
      <c r="Z41" s="45"/>
      <c r="AA41" s="8">
        <f t="shared" ref="AA41" si="242">Z42</f>
        <v>60</v>
      </c>
      <c r="AB41" s="46"/>
      <c r="AC41" s="46"/>
      <c r="AD41" s="79">
        <f t="shared" si="153"/>
        <v>8.5</v>
      </c>
      <c r="AE41" s="51">
        <f t="shared" ref="AE41" si="243">AD41*Z42</f>
        <v>510</v>
      </c>
    </row>
    <row r="42" spans="1:31" x14ac:dyDescent="0.25">
      <c r="A42" s="199"/>
      <c r="B42" s="202"/>
      <c r="C42" s="205"/>
      <c r="D42" s="15">
        <v>200</v>
      </c>
      <c r="E42" s="6">
        <v>139.47</v>
      </c>
      <c r="F42" s="6">
        <v>100</v>
      </c>
      <c r="G42" s="10"/>
      <c r="H42" s="19">
        <v>55</v>
      </c>
      <c r="I42" s="8">
        <f t="shared" ref="I42" si="244">H42</f>
        <v>55</v>
      </c>
      <c r="J42" s="72">
        <f t="shared" si="156"/>
        <v>79</v>
      </c>
      <c r="K42" s="33">
        <f t="shared" ref="K42" si="245">(((H42)*(H42))/(12.96*D42))-((9.81*(F42/1000))/1500)</f>
        <v>1.1663984691358025</v>
      </c>
      <c r="L42" s="80"/>
      <c r="M42" s="44"/>
      <c r="N42" s="148"/>
      <c r="O42" s="52">
        <v>200</v>
      </c>
      <c r="P42" s="53">
        <f t="shared" ref="P42" si="246">(C41-B41)*1000-(R41+R43)</f>
        <v>139.47199999999981</v>
      </c>
      <c r="Q42" s="54">
        <v>100</v>
      </c>
      <c r="R42" s="55"/>
      <c r="S42" s="117"/>
      <c r="T42" s="58">
        <v>55</v>
      </c>
      <c r="U42" s="8">
        <f t="shared" ref="U42" si="247">T42</f>
        <v>55</v>
      </c>
      <c r="V42" s="72">
        <f t="shared" si="160"/>
        <v>79</v>
      </c>
      <c r="W42" s="56">
        <f t="shared" ref="W42" si="248">(((T42)*(T42))/(12.96*O42))-((9.81*(Q42/1000))/1500)</f>
        <v>1.1663984691358025</v>
      </c>
      <c r="X42" s="82"/>
      <c r="Y42" s="128"/>
      <c r="Z42" s="52">
        <v>60</v>
      </c>
      <c r="AA42" s="8">
        <f t="shared" ref="AA42" si="249">Z42</f>
        <v>60</v>
      </c>
      <c r="AB42" s="72">
        <f t="shared" si="163"/>
        <v>113</v>
      </c>
      <c r="AC42" s="56">
        <f t="shared" ref="AC42" si="250">(((Z42)*(Z42))/(12.96*O42))-((9.81*(Q42/1000))/1500)</f>
        <v>1.3882348888888889</v>
      </c>
      <c r="AD42" s="84"/>
      <c r="AE42" s="57"/>
    </row>
    <row r="43" spans="1:31" ht="15.75" thickBot="1" x14ac:dyDescent="0.3">
      <c r="A43" s="200"/>
      <c r="B43" s="203"/>
      <c r="C43" s="206"/>
      <c r="D43" s="34"/>
      <c r="E43" s="35"/>
      <c r="F43" s="35"/>
      <c r="G43" s="36">
        <v>60</v>
      </c>
      <c r="H43" s="37"/>
      <c r="I43" s="38">
        <f t="shared" ref="I43" si="251">H42</f>
        <v>55</v>
      </c>
      <c r="J43" s="35"/>
      <c r="K43" s="39"/>
      <c r="L43" s="79">
        <f t="shared" ref="L43" si="252">IF(F42=0,0,G43/(F42/1000*H42))</f>
        <v>10.909090909090908</v>
      </c>
      <c r="M43" s="75">
        <f t="shared" ref="M43" si="253">L43*H42</f>
        <v>600</v>
      </c>
      <c r="N43" s="187"/>
      <c r="O43" s="59"/>
      <c r="P43" s="60"/>
      <c r="Q43" s="60"/>
      <c r="R43" s="61">
        <v>60</v>
      </c>
      <c r="S43" s="118"/>
      <c r="T43" s="64"/>
      <c r="U43" s="38">
        <f t="shared" ref="U43" si="254">T42</f>
        <v>55</v>
      </c>
      <c r="V43" s="60"/>
      <c r="W43" s="62"/>
      <c r="X43" s="79">
        <f t="shared" si="169"/>
        <v>10.909090909090908</v>
      </c>
      <c r="Y43" s="75">
        <f t="shared" ref="Y43" si="255">X43*T42</f>
        <v>600</v>
      </c>
      <c r="Z43" s="59"/>
      <c r="AA43" s="38">
        <f t="shared" ref="AA43" si="256">Z42</f>
        <v>60</v>
      </c>
      <c r="AB43" s="60"/>
      <c r="AC43" s="60"/>
      <c r="AD43" s="79">
        <f t="shared" si="172"/>
        <v>10</v>
      </c>
      <c r="AE43" s="63">
        <f t="shared" ref="AE43" si="257">AD43*Z42</f>
        <v>600</v>
      </c>
    </row>
    <row r="44" spans="1:31" ht="15.75" thickBot="1" x14ac:dyDescent="0.3">
      <c r="A44" s="3" t="s">
        <v>19</v>
      </c>
      <c r="B44" s="207">
        <f>(B45-C41)*1000</f>
        <v>50.510000000000055</v>
      </c>
      <c r="C44" s="208"/>
      <c r="D44" s="66"/>
      <c r="E44" s="40"/>
      <c r="F44" s="40"/>
      <c r="G44" s="40"/>
      <c r="H44" s="40"/>
      <c r="I44" s="40">
        <f t="shared" si="143"/>
        <v>60</v>
      </c>
      <c r="J44" s="40"/>
      <c r="K44" s="41"/>
      <c r="L44" s="81"/>
      <c r="M44" s="40"/>
      <c r="N44" s="149"/>
      <c r="O44" s="119"/>
      <c r="P44" s="42"/>
      <c r="Q44" s="42"/>
      <c r="R44" s="42"/>
      <c r="S44" s="120"/>
      <c r="T44" s="42"/>
      <c r="U44" s="40">
        <f t="shared" si="144"/>
        <v>60</v>
      </c>
      <c r="V44" s="42"/>
      <c r="W44" s="43"/>
      <c r="X44" s="83"/>
      <c r="Y44" s="42"/>
      <c r="Z44" s="119"/>
      <c r="AA44" s="40">
        <f t="shared" si="145"/>
        <v>65</v>
      </c>
      <c r="AB44" s="42"/>
      <c r="AC44" s="42"/>
      <c r="AD44" s="83"/>
      <c r="AE44" s="132"/>
    </row>
    <row r="45" spans="1:31" x14ac:dyDescent="0.25">
      <c r="A45" s="198">
        <v>10</v>
      </c>
      <c r="B45" s="201">
        <v>4.050859</v>
      </c>
      <c r="C45" s="204">
        <v>4.4073840000000004</v>
      </c>
      <c r="D45" s="14"/>
      <c r="E45" s="9"/>
      <c r="F45" s="9"/>
      <c r="G45" s="7">
        <v>35.520000000000003</v>
      </c>
      <c r="H45" s="18"/>
      <c r="I45" s="8">
        <f t="shared" ref="I45" si="258">H46</f>
        <v>60</v>
      </c>
      <c r="J45" s="9"/>
      <c r="K45" s="11"/>
      <c r="L45" s="79">
        <f t="shared" ref="L45" si="259">IF(F46=0,0,G45/(F46/1000*H46))</f>
        <v>8.0000000000000018</v>
      </c>
      <c r="M45" s="75">
        <f t="shared" ref="M45" si="260">L45*H46</f>
        <v>480.00000000000011</v>
      </c>
      <c r="N45" s="147"/>
      <c r="O45" s="45"/>
      <c r="P45" s="46"/>
      <c r="Q45" s="46"/>
      <c r="R45" s="47">
        <v>35.520000000000003</v>
      </c>
      <c r="S45" s="121"/>
      <c r="T45" s="112"/>
      <c r="U45" s="8">
        <f t="shared" ref="U45" si="261">T46</f>
        <v>60</v>
      </c>
      <c r="V45" s="49"/>
      <c r="W45" s="50"/>
      <c r="X45" s="79">
        <f t="shared" si="119"/>
        <v>8.0000000000000018</v>
      </c>
      <c r="Y45" s="127">
        <f t="shared" ref="Y45" si="262">X45*T46</f>
        <v>480.00000000000011</v>
      </c>
      <c r="Z45" s="45"/>
      <c r="AA45" s="8">
        <f t="shared" ref="AA45" si="263">Z46</f>
        <v>65</v>
      </c>
      <c r="AB45" s="46"/>
      <c r="AC45" s="46"/>
      <c r="AD45" s="79">
        <f t="shared" si="122"/>
        <v>7.3846153846153859</v>
      </c>
      <c r="AE45" s="51">
        <f t="shared" ref="AE45" si="264">AD45*Z46</f>
        <v>480.00000000000006</v>
      </c>
    </row>
    <row r="46" spans="1:31" x14ac:dyDescent="0.25">
      <c r="A46" s="200"/>
      <c r="B46" s="202"/>
      <c r="C46" s="205"/>
      <c r="D46" s="15">
        <v>350</v>
      </c>
      <c r="E46" s="6">
        <v>285.49</v>
      </c>
      <c r="F46" s="6">
        <v>74</v>
      </c>
      <c r="G46" s="10"/>
      <c r="H46" s="19">
        <v>60</v>
      </c>
      <c r="I46" s="8">
        <f t="shared" ref="I46" si="265">H46</f>
        <v>60</v>
      </c>
      <c r="J46" s="72">
        <f t="shared" si="125"/>
        <v>48</v>
      </c>
      <c r="K46" s="33">
        <f t="shared" ref="K46" si="266">(((H46)*(H46))/(12.96*D46))-((9.81*(F46/1000))/1500)</f>
        <v>0.79316683365079366</v>
      </c>
      <c r="L46" s="80"/>
      <c r="M46" s="44"/>
      <c r="N46" s="148"/>
      <c r="O46" s="52">
        <v>350</v>
      </c>
      <c r="P46" s="53">
        <f t="shared" ref="P46" si="267">(C45-B45)*1000-(R45+R47)</f>
        <v>285.48500000000041</v>
      </c>
      <c r="Q46" s="54">
        <v>74</v>
      </c>
      <c r="R46" s="55"/>
      <c r="S46" s="117"/>
      <c r="T46" s="58">
        <v>60</v>
      </c>
      <c r="U46" s="8">
        <f t="shared" ref="U46" si="268">T46</f>
        <v>60</v>
      </c>
      <c r="V46" s="72">
        <f t="shared" si="129"/>
        <v>48</v>
      </c>
      <c r="W46" s="56">
        <f t="shared" ref="W46" si="269">(((T46)*(T46))/(12.96*O46))-((9.81*(Q46/1000))/1500)</f>
        <v>0.79316683365079366</v>
      </c>
      <c r="X46" s="82"/>
      <c r="Y46" s="128"/>
      <c r="Z46" s="52">
        <v>65</v>
      </c>
      <c r="AA46" s="8">
        <f t="shared" ref="AA46" si="270">Z46</f>
        <v>65</v>
      </c>
      <c r="AB46" s="72">
        <f t="shared" si="132"/>
        <v>69</v>
      </c>
      <c r="AC46" s="56">
        <f t="shared" ref="AC46" si="271">(((Z46)*(Z46))/(12.96*O46))-((9.81*(Q46/1000))/1500)</f>
        <v>0.93095342977072315</v>
      </c>
      <c r="AD46" s="84"/>
      <c r="AE46" s="57"/>
    </row>
    <row r="47" spans="1:31" ht="15.75" thickBot="1" x14ac:dyDescent="0.3">
      <c r="A47" s="200"/>
      <c r="B47" s="203"/>
      <c r="C47" s="206"/>
      <c r="D47" s="34"/>
      <c r="E47" s="35"/>
      <c r="F47" s="35"/>
      <c r="G47" s="36">
        <v>35.520000000000003</v>
      </c>
      <c r="H47" s="37"/>
      <c r="I47" s="38">
        <f t="shared" ref="I47" si="272">H46</f>
        <v>60</v>
      </c>
      <c r="J47" s="35"/>
      <c r="K47" s="39"/>
      <c r="L47" s="79">
        <f t="shared" ref="L47" si="273">IF(F46=0,0,G47/(F46/1000*H46))</f>
        <v>8.0000000000000018</v>
      </c>
      <c r="M47" s="75">
        <f t="shared" ref="M47" si="274">L47*H46</f>
        <v>480.00000000000011</v>
      </c>
      <c r="N47" s="187"/>
      <c r="O47" s="59"/>
      <c r="P47" s="60"/>
      <c r="Q47" s="60"/>
      <c r="R47" s="61">
        <v>35.520000000000003</v>
      </c>
      <c r="S47" s="118"/>
      <c r="T47" s="64"/>
      <c r="U47" s="38">
        <f t="shared" ref="U47" si="275">T46</f>
        <v>60</v>
      </c>
      <c r="V47" s="60"/>
      <c r="W47" s="62"/>
      <c r="X47" s="79">
        <f t="shared" si="138"/>
        <v>8.0000000000000018</v>
      </c>
      <c r="Y47" s="75">
        <f t="shared" ref="Y47" si="276">X47*T46</f>
        <v>480.00000000000011</v>
      </c>
      <c r="Z47" s="59"/>
      <c r="AA47" s="38">
        <f t="shared" ref="AA47" si="277">Z46</f>
        <v>65</v>
      </c>
      <c r="AB47" s="60"/>
      <c r="AC47" s="60"/>
      <c r="AD47" s="79">
        <f t="shared" si="141"/>
        <v>7.3846153846153859</v>
      </c>
      <c r="AE47" s="63">
        <f t="shared" ref="AE47" si="278">AD47*Z46</f>
        <v>480.00000000000006</v>
      </c>
    </row>
    <row r="48" spans="1:31" ht="15.75" thickBot="1" x14ac:dyDescent="0.3">
      <c r="A48" s="3" t="s">
        <v>19</v>
      </c>
      <c r="B48" s="207">
        <f>(B49-C45)*1000</f>
        <v>29.677999999999649</v>
      </c>
      <c r="C48" s="208"/>
      <c r="D48" s="66"/>
      <c r="E48" s="40"/>
      <c r="F48" s="40"/>
      <c r="G48" s="40"/>
      <c r="H48" s="40"/>
      <c r="I48" s="40">
        <f t="shared" si="143"/>
        <v>60</v>
      </c>
      <c r="J48" s="40"/>
      <c r="K48" s="41"/>
      <c r="L48" s="81"/>
      <c r="M48" s="40"/>
      <c r="N48" s="149"/>
      <c r="O48" s="119"/>
      <c r="P48" s="42"/>
      <c r="Q48" s="42"/>
      <c r="R48" s="42"/>
      <c r="S48" s="120"/>
      <c r="T48" s="42"/>
      <c r="U48" s="40">
        <f t="shared" si="144"/>
        <v>60</v>
      </c>
      <c r="V48" s="42"/>
      <c r="W48" s="43"/>
      <c r="X48" s="83"/>
      <c r="Y48" s="42"/>
      <c r="Z48" s="119"/>
      <c r="AA48" s="40">
        <f t="shared" si="145"/>
        <v>65</v>
      </c>
      <c r="AB48" s="42"/>
      <c r="AC48" s="42"/>
      <c r="AD48" s="83"/>
      <c r="AE48" s="132"/>
    </row>
    <row r="49" spans="1:31" x14ac:dyDescent="0.25">
      <c r="A49" s="198">
        <v>11</v>
      </c>
      <c r="B49" s="201">
        <v>4.4370620000000001</v>
      </c>
      <c r="C49" s="204">
        <v>4.7281050000000002</v>
      </c>
      <c r="D49" s="14"/>
      <c r="E49" s="9"/>
      <c r="F49" s="9"/>
      <c r="G49" s="7">
        <v>48</v>
      </c>
      <c r="H49" s="18"/>
      <c r="I49" s="8">
        <f t="shared" ref="I49" si="279">H50</f>
        <v>60</v>
      </c>
      <c r="J49" s="9"/>
      <c r="K49" s="11"/>
      <c r="L49" s="79">
        <f t="shared" ref="L49" si="280">IF(F50=0,0,G49/(F50/1000*H50))</f>
        <v>8</v>
      </c>
      <c r="M49" s="75">
        <f t="shared" ref="M49" si="281">L49*H50</f>
        <v>480</v>
      </c>
      <c r="N49" s="147"/>
      <c r="O49" s="45"/>
      <c r="P49" s="46"/>
      <c r="Q49" s="46"/>
      <c r="R49" s="47">
        <v>48</v>
      </c>
      <c r="S49" s="121"/>
      <c r="T49" s="112"/>
      <c r="U49" s="8">
        <f t="shared" ref="U49" si="282">T50</f>
        <v>60</v>
      </c>
      <c r="V49" s="49"/>
      <c r="W49" s="50"/>
      <c r="X49" s="79">
        <f t="shared" si="150"/>
        <v>8</v>
      </c>
      <c r="Y49" s="127">
        <f t="shared" ref="Y49" si="283">X49*T50</f>
        <v>480</v>
      </c>
      <c r="Z49" s="45"/>
      <c r="AA49" s="8">
        <f t="shared" ref="AA49" si="284">Z50</f>
        <v>65</v>
      </c>
      <c r="AB49" s="46"/>
      <c r="AC49" s="46"/>
      <c r="AD49" s="79">
        <f t="shared" si="153"/>
        <v>7.384615384615385</v>
      </c>
      <c r="AE49" s="51">
        <f t="shared" ref="AE49" si="285">AD49*Z50</f>
        <v>480</v>
      </c>
    </row>
    <row r="50" spans="1:31" x14ac:dyDescent="0.25">
      <c r="A50" s="199"/>
      <c r="B50" s="202"/>
      <c r="C50" s="205"/>
      <c r="D50" s="15">
        <v>225</v>
      </c>
      <c r="E50" s="6">
        <v>183.04</v>
      </c>
      <c r="F50" s="6">
        <v>100</v>
      </c>
      <c r="G50" s="10"/>
      <c r="H50" s="19">
        <v>60</v>
      </c>
      <c r="I50" s="8">
        <f t="shared" ref="I50" si="286">H50</f>
        <v>60</v>
      </c>
      <c r="J50" s="72">
        <f t="shared" si="156"/>
        <v>89</v>
      </c>
      <c r="K50" s="33">
        <f t="shared" ref="K50" si="287">(((H50)*(H50))/(12.96*D50))-((9.81*(F50/1000))/1500)</f>
        <v>1.2339139012345679</v>
      </c>
      <c r="L50" s="80"/>
      <c r="M50" s="44"/>
      <c r="N50" s="148"/>
      <c r="O50" s="52">
        <v>225</v>
      </c>
      <c r="P50" s="53">
        <f t="shared" ref="P50" si="288">(C49-B49)*1000-(R49+R51)</f>
        <v>183.04300000000018</v>
      </c>
      <c r="Q50" s="54">
        <v>100</v>
      </c>
      <c r="R50" s="55"/>
      <c r="S50" s="117"/>
      <c r="T50" s="58">
        <v>60</v>
      </c>
      <c r="U50" s="8">
        <f t="shared" ref="U50" si="289">T50</f>
        <v>60</v>
      </c>
      <c r="V50" s="72">
        <f t="shared" si="160"/>
        <v>89</v>
      </c>
      <c r="W50" s="56">
        <f t="shared" ref="W50" si="290">(((T50)*(T50))/(12.96*O50))-((9.81*(Q50/1000))/1500)</f>
        <v>1.2339139012345679</v>
      </c>
      <c r="X50" s="82"/>
      <c r="Y50" s="128"/>
      <c r="Z50" s="52">
        <v>65</v>
      </c>
      <c r="AA50" s="8">
        <f t="shared" ref="AA50" si="291">Z50</f>
        <v>65</v>
      </c>
      <c r="AB50" s="72">
        <f t="shared" si="163"/>
        <v>122</v>
      </c>
      <c r="AC50" s="56">
        <f t="shared" ref="AC50" si="292">(((Z50)*(Z50))/(12.96*O50))-((9.81*(Q50/1000))/1500)</f>
        <v>1.4482486063100137</v>
      </c>
      <c r="AD50" s="84"/>
      <c r="AE50" s="57"/>
    </row>
    <row r="51" spans="1:31" ht="15.75" thickBot="1" x14ac:dyDescent="0.3">
      <c r="A51" s="200"/>
      <c r="B51" s="203"/>
      <c r="C51" s="206"/>
      <c r="D51" s="34"/>
      <c r="E51" s="35"/>
      <c r="F51" s="35"/>
      <c r="G51" s="36">
        <v>60</v>
      </c>
      <c r="H51" s="37"/>
      <c r="I51" s="38">
        <f t="shared" ref="I51" si="293">H50</f>
        <v>60</v>
      </c>
      <c r="J51" s="35"/>
      <c r="K51" s="39"/>
      <c r="L51" s="79">
        <f t="shared" ref="L51" si="294">IF(F50=0,0,G51/(F50/1000*H50))</f>
        <v>10</v>
      </c>
      <c r="M51" s="75">
        <f t="shared" ref="M51" si="295">L51*H50</f>
        <v>600</v>
      </c>
      <c r="N51" s="187"/>
      <c r="O51" s="59"/>
      <c r="P51" s="60"/>
      <c r="Q51" s="60"/>
      <c r="R51" s="61">
        <v>60</v>
      </c>
      <c r="S51" s="118"/>
      <c r="T51" s="64"/>
      <c r="U51" s="38">
        <f t="shared" ref="U51" si="296">T50</f>
        <v>60</v>
      </c>
      <c r="V51" s="60"/>
      <c r="W51" s="62"/>
      <c r="X51" s="79">
        <f t="shared" si="169"/>
        <v>10</v>
      </c>
      <c r="Y51" s="75">
        <f t="shared" ref="Y51" si="297">X51*T50</f>
        <v>600</v>
      </c>
      <c r="Z51" s="59"/>
      <c r="AA51" s="38">
        <f t="shared" ref="AA51" si="298">Z50</f>
        <v>65</v>
      </c>
      <c r="AB51" s="60"/>
      <c r="AC51" s="60"/>
      <c r="AD51" s="79">
        <f t="shared" si="172"/>
        <v>9.2307692307692299</v>
      </c>
      <c r="AE51" s="63">
        <f t="shared" ref="AE51" si="299">AD51*Z50</f>
        <v>600</v>
      </c>
    </row>
    <row r="52" spans="1:31" ht="15.75" thickBot="1" x14ac:dyDescent="0.3">
      <c r="A52" s="3" t="s">
        <v>19</v>
      </c>
      <c r="B52" s="207">
        <f>(B53-C49)*1000</f>
        <v>225.32599999999991</v>
      </c>
      <c r="C52" s="208"/>
      <c r="D52" s="66"/>
      <c r="E52" s="40"/>
      <c r="F52" s="40"/>
      <c r="G52" s="40"/>
      <c r="H52" s="40"/>
      <c r="I52" s="40">
        <f t="shared" si="143"/>
        <v>60</v>
      </c>
      <c r="J52" s="40"/>
      <c r="K52" s="41"/>
      <c r="L52" s="81"/>
      <c r="M52" s="40"/>
      <c r="N52" s="149"/>
      <c r="O52" s="119"/>
      <c r="P52" s="42"/>
      <c r="Q52" s="42"/>
      <c r="R52" s="42"/>
      <c r="S52" s="120"/>
      <c r="T52" s="42"/>
      <c r="U52" s="40">
        <f t="shared" si="144"/>
        <v>60</v>
      </c>
      <c r="V52" s="42"/>
      <c r="W52" s="43"/>
      <c r="X52" s="83"/>
      <c r="Y52" s="42"/>
      <c r="Z52" s="119"/>
      <c r="AA52" s="40">
        <f t="shared" si="145"/>
        <v>65</v>
      </c>
      <c r="AB52" s="42"/>
      <c r="AC52" s="42"/>
      <c r="AD52" s="83"/>
      <c r="AE52" s="132"/>
    </row>
    <row r="53" spans="1:31" x14ac:dyDescent="0.25">
      <c r="A53" s="198">
        <v>12</v>
      </c>
      <c r="B53" s="201">
        <v>4.9534310000000001</v>
      </c>
      <c r="C53" s="204">
        <v>5.104336</v>
      </c>
      <c r="D53" s="14"/>
      <c r="E53" s="9"/>
      <c r="F53" s="9"/>
      <c r="G53" s="7">
        <v>23.22</v>
      </c>
      <c r="H53" s="18"/>
      <c r="I53" s="8">
        <f t="shared" ref="I53" si="300">H54</f>
        <v>60</v>
      </c>
      <c r="J53" s="9"/>
      <c r="K53" s="11"/>
      <c r="L53" s="79">
        <f t="shared" ref="L53" si="301">IF(F54=0,0,G53/(F54/1000*H54))</f>
        <v>9</v>
      </c>
      <c r="M53" s="75">
        <f t="shared" ref="M53" si="302">L53*H54</f>
        <v>540</v>
      </c>
      <c r="N53" s="147"/>
      <c r="O53" s="45"/>
      <c r="P53" s="46"/>
      <c r="Q53" s="46"/>
      <c r="R53" s="47">
        <v>23.22</v>
      </c>
      <c r="S53" s="121"/>
      <c r="T53" s="112"/>
      <c r="U53" s="8">
        <f t="shared" ref="U53" si="303">T54</f>
        <v>60</v>
      </c>
      <c r="V53" s="49"/>
      <c r="W53" s="50"/>
      <c r="X53" s="79">
        <f t="shared" si="119"/>
        <v>9</v>
      </c>
      <c r="Y53" s="127">
        <f t="shared" ref="Y53" si="304">X53*T54</f>
        <v>540</v>
      </c>
      <c r="Z53" s="45"/>
      <c r="AA53" s="8">
        <f t="shared" ref="AA53" si="305">Z54</f>
        <v>65</v>
      </c>
      <c r="AB53" s="46"/>
      <c r="AC53" s="46"/>
      <c r="AD53" s="79">
        <f t="shared" si="122"/>
        <v>8.3076923076923084</v>
      </c>
      <c r="AE53" s="51">
        <f t="shared" ref="AE53" si="306">AD53*Z54</f>
        <v>540</v>
      </c>
    </row>
    <row r="54" spans="1:31" x14ac:dyDescent="0.25">
      <c r="A54" s="199"/>
      <c r="B54" s="202"/>
      <c r="C54" s="205"/>
      <c r="D54" s="15">
        <v>600</v>
      </c>
      <c r="E54" s="6">
        <v>104.46</v>
      </c>
      <c r="F54" s="6">
        <v>43</v>
      </c>
      <c r="G54" s="10"/>
      <c r="H54" s="19">
        <v>60</v>
      </c>
      <c r="I54" s="8">
        <f t="shared" ref="I54" si="307">H54</f>
        <v>60</v>
      </c>
      <c r="J54" s="72">
        <f t="shared" si="125"/>
        <v>28</v>
      </c>
      <c r="K54" s="33">
        <f t="shared" ref="K54" si="308">(((H54)*(H54))/(12.96*D54))-((9.81*(F54/1000))/1500)</f>
        <v>0.46268174296296288</v>
      </c>
      <c r="L54" s="80"/>
      <c r="M54" s="44"/>
      <c r="N54" s="148"/>
      <c r="O54" s="52">
        <v>600</v>
      </c>
      <c r="P54" s="53">
        <f t="shared" ref="P54" si="309">(C53-B53)*1000-(R53+R55)</f>
        <v>104.46499999999986</v>
      </c>
      <c r="Q54" s="54">
        <v>43</v>
      </c>
      <c r="R54" s="55"/>
      <c r="S54" s="117"/>
      <c r="T54" s="58">
        <v>60</v>
      </c>
      <c r="U54" s="8">
        <f t="shared" ref="U54" si="310">T54</f>
        <v>60</v>
      </c>
      <c r="V54" s="72">
        <f t="shared" si="129"/>
        <v>28</v>
      </c>
      <c r="W54" s="56">
        <f t="shared" ref="W54" si="311">(((T54)*(T54))/(12.96*O54))-((9.81*(Q54/1000))/1500)</f>
        <v>0.46268174296296288</v>
      </c>
      <c r="X54" s="82"/>
      <c r="Y54" s="128"/>
      <c r="Z54" s="52">
        <v>65</v>
      </c>
      <c r="AA54" s="8">
        <f t="shared" ref="AA54" si="312">Z54</f>
        <v>65</v>
      </c>
      <c r="AB54" s="72">
        <f t="shared" si="132"/>
        <v>41</v>
      </c>
      <c r="AC54" s="56">
        <f t="shared" ref="AC54" si="313">(((Z54)*(Z54))/(12.96*O54))-((9.81*(Q54/1000))/1500)</f>
        <v>0.5430572573662551</v>
      </c>
      <c r="AD54" s="84"/>
      <c r="AE54" s="57"/>
    </row>
    <row r="55" spans="1:31" ht="15.75" thickBot="1" x14ac:dyDescent="0.3">
      <c r="A55" s="200"/>
      <c r="B55" s="203"/>
      <c r="C55" s="206"/>
      <c r="D55" s="34"/>
      <c r="E55" s="35"/>
      <c r="F55" s="35"/>
      <c r="G55" s="36">
        <v>23.22</v>
      </c>
      <c r="H55" s="37"/>
      <c r="I55" s="38">
        <f t="shared" ref="I55" si="314">H54</f>
        <v>60</v>
      </c>
      <c r="J55" s="35"/>
      <c r="K55" s="39"/>
      <c r="L55" s="79">
        <f t="shared" ref="L55" si="315">IF(F54=0,0,G55/(F54/1000*H54))</f>
        <v>9</v>
      </c>
      <c r="M55" s="75">
        <f t="shared" ref="M55" si="316">L55*H54</f>
        <v>540</v>
      </c>
      <c r="N55" s="187"/>
      <c r="O55" s="59"/>
      <c r="P55" s="60"/>
      <c r="Q55" s="60"/>
      <c r="R55" s="61">
        <v>23.22</v>
      </c>
      <c r="S55" s="118"/>
      <c r="T55" s="64"/>
      <c r="U55" s="38">
        <f t="shared" ref="U55" si="317">T54</f>
        <v>60</v>
      </c>
      <c r="V55" s="60"/>
      <c r="W55" s="62"/>
      <c r="X55" s="79">
        <f t="shared" si="138"/>
        <v>9</v>
      </c>
      <c r="Y55" s="75">
        <f t="shared" ref="Y55" si="318">X55*T54</f>
        <v>540</v>
      </c>
      <c r="Z55" s="59"/>
      <c r="AA55" s="38">
        <f t="shared" ref="AA55" si="319">Z54</f>
        <v>65</v>
      </c>
      <c r="AB55" s="60"/>
      <c r="AC55" s="60"/>
      <c r="AD55" s="79">
        <f t="shared" si="141"/>
        <v>8.3076923076923084</v>
      </c>
      <c r="AE55" s="63">
        <f t="shared" ref="AE55" si="320">AD55*Z54</f>
        <v>540</v>
      </c>
    </row>
    <row r="56" spans="1:31" ht="15.75" thickBot="1" x14ac:dyDescent="0.3">
      <c r="A56" s="3" t="s">
        <v>19</v>
      </c>
      <c r="B56" s="207">
        <f>(B57-C53)*1000</f>
        <v>193.28199999999995</v>
      </c>
      <c r="C56" s="208"/>
      <c r="D56" s="66"/>
      <c r="E56" s="40"/>
      <c r="F56" s="40"/>
      <c r="G56" s="40"/>
      <c r="H56" s="40"/>
      <c r="I56" s="40">
        <f t="shared" si="143"/>
        <v>60</v>
      </c>
      <c r="J56" s="40"/>
      <c r="K56" s="41"/>
      <c r="L56" s="81"/>
      <c r="M56" s="40"/>
      <c r="N56" s="149"/>
      <c r="O56" s="119"/>
      <c r="P56" s="42"/>
      <c r="Q56" s="42"/>
      <c r="R56" s="42"/>
      <c r="S56" s="120"/>
      <c r="T56" s="42"/>
      <c r="U56" s="40">
        <f t="shared" si="144"/>
        <v>60</v>
      </c>
      <c r="V56" s="42"/>
      <c r="W56" s="43"/>
      <c r="X56" s="83"/>
      <c r="Y56" s="42"/>
      <c r="Z56" s="119"/>
      <c r="AA56" s="40">
        <f t="shared" si="145"/>
        <v>65</v>
      </c>
      <c r="AB56" s="42"/>
      <c r="AC56" s="42"/>
      <c r="AD56" s="83"/>
      <c r="AE56" s="132"/>
    </row>
    <row r="57" spans="1:31" x14ac:dyDescent="0.25">
      <c r="A57" s="198">
        <v>13</v>
      </c>
      <c r="B57" s="201">
        <v>5.2976179999999999</v>
      </c>
      <c r="C57" s="204">
        <v>5.4891459999999999</v>
      </c>
      <c r="D57" s="14"/>
      <c r="E57" s="9"/>
      <c r="F57" s="9"/>
      <c r="G57" s="7">
        <v>60</v>
      </c>
      <c r="H57" s="18"/>
      <c r="I57" s="8">
        <f t="shared" ref="I57" si="321">H58</f>
        <v>60</v>
      </c>
      <c r="J57" s="9"/>
      <c r="K57" s="11"/>
      <c r="L57" s="79">
        <f t="shared" ref="L57" si="322">IF(F58=0,0,G57/(F58/1000*H58))</f>
        <v>10</v>
      </c>
      <c r="M57" s="75">
        <f t="shared" ref="M57" si="323">L57*H58</f>
        <v>600</v>
      </c>
      <c r="N57" s="147"/>
      <c r="O57" s="45"/>
      <c r="P57" s="46"/>
      <c r="Q57" s="46"/>
      <c r="R57" s="47">
        <v>60</v>
      </c>
      <c r="S57" s="121"/>
      <c r="T57" s="112"/>
      <c r="U57" s="8">
        <f t="shared" ref="U57" si="324">T58</f>
        <v>60</v>
      </c>
      <c r="V57" s="49"/>
      <c r="W57" s="50"/>
      <c r="X57" s="79">
        <f t="shared" si="150"/>
        <v>10</v>
      </c>
      <c r="Y57" s="127">
        <f t="shared" ref="Y57" si="325">X57*T58</f>
        <v>600</v>
      </c>
      <c r="Z57" s="45"/>
      <c r="AA57" s="8">
        <f t="shared" ref="AA57" si="326">Z58</f>
        <v>65</v>
      </c>
      <c r="AB57" s="46"/>
      <c r="AC57" s="46"/>
      <c r="AD57" s="79">
        <f t="shared" si="153"/>
        <v>9.2307692307692299</v>
      </c>
      <c r="AE57" s="51">
        <f t="shared" ref="AE57" si="327">AD57*Z58</f>
        <v>600</v>
      </c>
    </row>
    <row r="58" spans="1:31" x14ac:dyDescent="0.25">
      <c r="A58" s="199"/>
      <c r="B58" s="202"/>
      <c r="C58" s="205"/>
      <c r="D58" s="15">
        <v>225</v>
      </c>
      <c r="E58" s="6">
        <v>83.53</v>
      </c>
      <c r="F58" s="6">
        <v>100</v>
      </c>
      <c r="G58" s="10"/>
      <c r="H58" s="19">
        <v>60</v>
      </c>
      <c r="I58" s="8">
        <f t="shared" ref="I58" si="328">H58</f>
        <v>60</v>
      </c>
      <c r="J58" s="72">
        <f t="shared" si="156"/>
        <v>89</v>
      </c>
      <c r="K58" s="33">
        <f t="shared" ref="K58" si="329">(((H58)*(H58))/(12.96*D58))-((9.81*(F58/1000))/1500)</f>
        <v>1.2339139012345679</v>
      </c>
      <c r="L58" s="80"/>
      <c r="M58" s="44"/>
      <c r="N58" s="148"/>
      <c r="O58" s="52">
        <v>225</v>
      </c>
      <c r="P58" s="53">
        <f t="shared" ref="P58" si="330">(C57-B57)*1000-(R57+R59)</f>
        <v>83.527999999999906</v>
      </c>
      <c r="Q58" s="54">
        <v>100</v>
      </c>
      <c r="R58" s="55"/>
      <c r="S58" s="117"/>
      <c r="T58" s="58">
        <v>60</v>
      </c>
      <c r="U58" s="8">
        <f t="shared" ref="U58" si="331">T58</f>
        <v>60</v>
      </c>
      <c r="V58" s="72">
        <f t="shared" si="160"/>
        <v>89</v>
      </c>
      <c r="W58" s="56">
        <f t="shared" ref="W58" si="332">(((T58)*(T58))/(12.96*O58))-((9.81*(Q58/1000))/1500)</f>
        <v>1.2339139012345679</v>
      </c>
      <c r="X58" s="82"/>
      <c r="Y58" s="128"/>
      <c r="Z58" s="52">
        <v>65</v>
      </c>
      <c r="AA58" s="8">
        <f t="shared" ref="AA58" si="333">Z58</f>
        <v>65</v>
      </c>
      <c r="AB58" s="72">
        <f t="shared" si="163"/>
        <v>122</v>
      </c>
      <c r="AC58" s="56">
        <f t="shared" ref="AC58" si="334">(((Z58)*(Z58))/(12.96*O58))-((9.81*(Q58/1000))/1500)</f>
        <v>1.4482486063100137</v>
      </c>
      <c r="AD58" s="84"/>
      <c r="AE58" s="57"/>
    </row>
    <row r="59" spans="1:31" ht="15.75" thickBot="1" x14ac:dyDescent="0.3">
      <c r="A59" s="200"/>
      <c r="B59" s="203"/>
      <c r="C59" s="206"/>
      <c r="D59" s="34"/>
      <c r="E59" s="35"/>
      <c r="F59" s="35"/>
      <c r="G59" s="36">
        <v>48</v>
      </c>
      <c r="H59" s="37"/>
      <c r="I59" s="38">
        <f t="shared" ref="I59" si="335">H58</f>
        <v>60</v>
      </c>
      <c r="J59" s="35"/>
      <c r="K59" s="39"/>
      <c r="L59" s="79">
        <f t="shared" ref="L59" si="336">IF(F58=0,0,G59/(F58/1000*H58))</f>
        <v>8</v>
      </c>
      <c r="M59" s="75">
        <f t="shared" ref="M59" si="337">L59*H58</f>
        <v>480</v>
      </c>
      <c r="N59" s="187"/>
      <c r="O59" s="59"/>
      <c r="P59" s="60"/>
      <c r="Q59" s="60"/>
      <c r="R59" s="61">
        <v>48</v>
      </c>
      <c r="S59" s="118"/>
      <c r="T59" s="64"/>
      <c r="U59" s="38">
        <f t="shared" ref="U59" si="338">T58</f>
        <v>60</v>
      </c>
      <c r="V59" s="60"/>
      <c r="W59" s="62"/>
      <c r="X59" s="79">
        <f t="shared" si="169"/>
        <v>8</v>
      </c>
      <c r="Y59" s="75">
        <f t="shared" ref="Y59" si="339">X59*T58</f>
        <v>480</v>
      </c>
      <c r="Z59" s="59"/>
      <c r="AA59" s="38">
        <f t="shared" ref="AA59" si="340">Z58</f>
        <v>65</v>
      </c>
      <c r="AB59" s="60"/>
      <c r="AC59" s="60"/>
      <c r="AD59" s="79">
        <f t="shared" si="172"/>
        <v>7.384615384615385</v>
      </c>
      <c r="AE59" s="63">
        <f t="shared" ref="AE59" si="341">AD59*Z58</f>
        <v>480</v>
      </c>
    </row>
    <row r="60" spans="1:31" ht="15.75" thickBot="1" x14ac:dyDescent="0.3">
      <c r="A60" s="3" t="s">
        <v>19</v>
      </c>
      <c r="B60" s="207">
        <f>(B61-C57)*1000</f>
        <v>16.359000000000457</v>
      </c>
      <c r="C60" s="208"/>
      <c r="D60" s="66"/>
      <c r="E60" s="40"/>
      <c r="F60" s="40"/>
      <c r="G60" s="40"/>
      <c r="H60" s="40"/>
      <c r="I60" s="40">
        <f t="shared" si="143"/>
        <v>60</v>
      </c>
      <c r="J60" s="40"/>
      <c r="K60" s="41"/>
      <c r="L60" s="81"/>
      <c r="M60" s="40"/>
      <c r="N60" s="149"/>
      <c r="O60" s="119"/>
      <c r="P60" s="42"/>
      <c r="Q60" s="42"/>
      <c r="R60" s="42"/>
      <c r="S60" s="120"/>
      <c r="T60" s="42"/>
      <c r="U60" s="40">
        <f t="shared" si="144"/>
        <v>60</v>
      </c>
      <c r="V60" s="42"/>
      <c r="W60" s="43"/>
      <c r="X60" s="83"/>
      <c r="Y60" s="42"/>
      <c r="Z60" s="119"/>
      <c r="AA60" s="40">
        <f t="shared" si="145"/>
        <v>65</v>
      </c>
      <c r="AB60" s="42"/>
      <c r="AC60" s="42"/>
      <c r="AD60" s="83"/>
      <c r="AE60" s="132"/>
    </row>
    <row r="61" spans="1:31" x14ac:dyDescent="0.25">
      <c r="A61" s="198">
        <v>14</v>
      </c>
      <c r="B61" s="201">
        <v>5.5055050000000003</v>
      </c>
      <c r="C61" s="204">
        <v>5.6615900000000003</v>
      </c>
      <c r="D61" s="14"/>
      <c r="E61" s="9"/>
      <c r="F61" s="9"/>
      <c r="G61" s="7">
        <v>35.520000000000003</v>
      </c>
      <c r="H61" s="18"/>
      <c r="I61" s="8">
        <f t="shared" ref="I61" si="342">H62</f>
        <v>60</v>
      </c>
      <c r="J61" s="9"/>
      <c r="K61" s="11"/>
      <c r="L61" s="79">
        <f t="shared" ref="L61" si="343">IF(F62=0,0,G61/(F62/1000*H62))</f>
        <v>8.0000000000000018</v>
      </c>
      <c r="M61" s="75">
        <f t="shared" ref="M61" si="344">L61*H62</f>
        <v>480.00000000000011</v>
      </c>
      <c r="N61" s="147"/>
      <c r="O61" s="45"/>
      <c r="P61" s="46"/>
      <c r="Q61" s="46"/>
      <c r="R61" s="47">
        <v>35.520000000000003</v>
      </c>
      <c r="S61" s="121"/>
      <c r="T61" s="112"/>
      <c r="U61" s="8">
        <f t="shared" ref="U61" si="345">T62</f>
        <v>60</v>
      </c>
      <c r="V61" s="49"/>
      <c r="W61" s="50"/>
      <c r="X61" s="79">
        <f t="shared" si="119"/>
        <v>8.0000000000000018</v>
      </c>
      <c r="Y61" s="127">
        <f t="shared" ref="Y61" si="346">X61*T62</f>
        <v>480.00000000000011</v>
      </c>
      <c r="Z61" s="45"/>
      <c r="AA61" s="8">
        <f t="shared" ref="AA61" si="347">Z62</f>
        <v>65</v>
      </c>
      <c r="AB61" s="46"/>
      <c r="AC61" s="46"/>
      <c r="AD61" s="79">
        <f t="shared" si="122"/>
        <v>7.3846153846153859</v>
      </c>
      <c r="AE61" s="51">
        <f t="shared" ref="AE61" si="348">AD61*Z62</f>
        <v>480.00000000000006</v>
      </c>
    </row>
    <row r="62" spans="1:31" x14ac:dyDescent="0.25">
      <c r="A62" s="199"/>
      <c r="B62" s="202"/>
      <c r="C62" s="205"/>
      <c r="D62" s="15">
        <v>350</v>
      </c>
      <c r="E62" s="6">
        <v>74.900000000000006</v>
      </c>
      <c r="F62" s="6">
        <v>74</v>
      </c>
      <c r="G62" s="10"/>
      <c r="H62" s="19">
        <v>60</v>
      </c>
      <c r="I62" s="8">
        <f t="shared" ref="I62" si="349">H62</f>
        <v>60</v>
      </c>
      <c r="J62" s="72">
        <f t="shared" si="125"/>
        <v>48</v>
      </c>
      <c r="K62" s="33">
        <f t="shared" ref="K62" si="350">(((H62)*(H62))/(12.96*D62))-((9.81*(F62/1000))/1500)</f>
        <v>0.79316683365079366</v>
      </c>
      <c r="L62" s="80"/>
      <c r="M62" s="44"/>
      <c r="N62" s="148"/>
      <c r="O62" s="52">
        <v>350</v>
      </c>
      <c r="P62" s="53">
        <f t="shared" ref="P62" si="351">(C61-B61)*1000-(R61+R63)</f>
        <v>74.896000000000043</v>
      </c>
      <c r="Q62" s="54">
        <v>74</v>
      </c>
      <c r="R62" s="55"/>
      <c r="S62" s="117"/>
      <c r="T62" s="58">
        <v>60</v>
      </c>
      <c r="U62" s="8">
        <f t="shared" ref="U62" si="352">T62</f>
        <v>60</v>
      </c>
      <c r="V62" s="72">
        <f t="shared" si="129"/>
        <v>48</v>
      </c>
      <c r="W62" s="56">
        <f t="shared" ref="W62" si="353">(((T62)*(T62))/(12.96*O62))-((9.81*(Q62/1000))/1500)</f>
        <v>0.79316683365079366</v>
      </c>
      <c r="X62" s="82"/>
      <c r="Y62" s="128"/>
      <c r="Z62" s="52">
        <v>65</v>
      </c>
      <c r="AA62" s="8">
        <f t="shared" ref="AA62" si="354">Z62</f>
        <v>65</v>
      </c>
      <c r="AB62" s="72">
        <f t="shared" si="132"/>
        <v>69</v>
      </c>
      <c r="AC62" s="56">
        <f t="shared" ref="AC62" si="355">(((Z62)*(Z62))/(12.96*O62))-((9.81*(Q62/1000))/1500)</f>
        <v>0.93095342977072315</v>
      </c>
      <c r="AD62" s="84"/>
      <c r="AE62" s="57"/>
    </row>
    <row r="63" spans="1:31" ht="15.75" thickBot="1" x14ac:dyDescent="0.3">
      <c r="A63" s="200"/>
      <c r="B63" s="203"/>
      <c r="C63" s="206"/>
      <c r="D63" s="34"/>
      <c r="E63" s="35"/>
      <c r="F63" s="35"/>
      <c r="G63" s="36">
        <v>45.67</v>
      </c>
      <c r="H63" s="37"/>
      <c r="I63" s="38">
        <f t="shared" ref="I63" si="356">H62</f>
        <v>60</v>
      </c>
      <c r="J63" s="35"/>
      <c r="K63" s="39"/>
      <c r="L63" s="79">
        <f t="shared" ref="L63" si="357">IF(F62=0,0,G63/(F62/1000*H62))</f>
        <v>10.286036036036037</v>
      </c>
      <c r="M63" s="75">
        <f t="shared" ref="M63" si="358">L63*H62</f>
        <v>617.1621621621623</v>
      </c>
      <c r="N63" s="187"/>
      <c r="O63" s="59"/>
      <c r="P63" s="60"/>
      <c r="Q63" s="60"/>
      <c r="R63" s="61">
        <v>45.668999999999997</v>
      </c>
      <c r="S63" s="118"/>
      <c r="T63" s="64"/>
      <c r="U63" s="38">
        <f t="shared" ref="U63" si="359">T62</f>
        <v>60</v>
      </c>
      <c r="V63" s="60"/>
      <c r="W63" s="62"/>
      <c r="X63" s="79">
        <f t="shared" si="138"/>
        <v>10.285810810810812</v>
      </c>
      <c r="Y63" s="75">
        <f t="shared" ref="Y63" si="360">X63*T62</f>
        <v>617.14864864864876</v>
      </c>
      <c r="Z63" s="59"/>
      <c r="AA63" s="38">
        <f t="shared" ref="AA63" si="361">Z62</f>
        <v>65</v>
      </c>
      <c r="AB63" s="60"/>
      <c r="AC63" s="60"/>
      <c r="AD63" s="79">
        <f t="shared" si="141"/>
        <v>9.4945945945945951</v>
      </c>
      <c r="AE63" s="63">
        <f t="shared" ref="AE63" si="362">AD63*Z62</f>
        <v>617.14864864864865</v>
      </c>
    </row>
    <row r="64" spans="1:31" ht="15.75" thickBot="1" x14ac:dyDescent="0.3">
      <c r="A64" s="3" t="s">
        <v>19</v>
      </c>
      <c r="B64" s="207">
        <f>(B65-C61)*1000</f>
        <v>52.018999999999593</v>
      </c>
      <c r="C64" s="208"/>
      <c r="D64" s="66"/>
      <c r="E64" s="40"/>
      <c r="F64" s="40"/>
      <c r="G64" s="40"/>
      <c r="H64" s="40"/>
      <c r="I64" s="40">
        <f t="shared" si="143"/>
        <v>60</v>
      </c>
      <c r="J64" s="40"/>
      <c r="K64" s="41"/>
      <c r="L64" s="81"/>
      <c r="M64" s="40"/>
      <c r="N64" s="149"/>
      <c r="O64" s="119"/>
      <c r="P64" s="42"/>
      <c r="Q64" s="42"/>
      <c r="R64" s="42"/>
      <c r="S64" s="120"/>
      <c r="T64" s="42"/>
      <c r="U64" s="40">
        <f t="shared" si="144"/>
        <v>60</v>
      </c>
      <c r="V64" s="42"/>
      <c r="W64" s="43"/>
      <c r="X64" s="83"/>
      <c r="Y64" s="42"/>
      <c r="Z64" s="119"/>
      <c r="AA64" s="40">
        <f t="shared" si="145"/>
        <v>65</v>
      </c>
      <c r="AB64" s="42"/>
      <c r="AC64" s="42"/>
      <c r="AD64" s="83"/>
      <c r="AE64" s="132"/>
    </row>
    <row r="65" spans="1:31" x14ac:dyDescent="0.25">
      <c r="A65" s="198">
        <v>15</v>
      </c>
      <c r="B65" s="201">
        <v>5.7136089999999999</v>
      </c>
      <c r="C65" s="204">
        <v>6.0796090000000005</v>
      </c>
      <c r="D65" s="14"/>
      <c r="E65" s="9"/>
      <c r="F65" s="9"/>
      <c r="G65" s="7">
        <v>48</v>
      </c>
      <c r="H65" s="18"/>
      <c r="I65" s="8">
        <f t="shared" ref="I65" si="363">H66</f>
        <v>60</v>
      </c>
      <c r="J65" s="9"/>
      <c r="K65" s="11"/>
      <c r="L65" s="79">
        <f t="shared" ref="L65" si="364">IF(F66=0,0,G65/(F66/1000*H66))</f>
        <v>8</v>
      </c>
      <c r="M65" s="75">
        <f t="shared" ref="M65" si="365">L65*H66</f>
        <v>480</v>
      </c>
      <c r="N65" s="147"/>
      <c r="O65" s="45"/>
      <c r="P65" s="46"/>
      <c r="Q65" s="46"/>
      <c r="R65" s="47">
        <v>48</v>
      </c>
      <c r="S65" s="121"/>
      <c r="T65" s="112"/>
      <c r="U65" s="8">
        <f t="shared" ref="U65" si="366">T66</f>
        <v>60</v>
      </c>
      <c r="V65" s="49"/>
      <c r="W65" s="50"/>
      <c r="X65" s="79">
        <f t="shared" si="150"/>
        <v>8</v>
      </c>
      <c r="Y65" s="127">
        <f t="shared" ref="Y65" si="367">X65*T66</f>
        <v>480</v>
      </c>
      <c r="Z65" s="45"/>
      <c r="AA65" s="8">
        <f t="shared" ref="AA65" si="368">Z66</f>
        <v>65</v>
      </c>
      <c r="AB65" s="46"/>
      <c r="AC65" s="46"/>
      <c r="AD65" s="79">
        <f t="shared" si="153"/>
        <v>7.384615384615385</v>
      </c>
      <c r="AE65" s="51">
        <f t="shared" ref="AE65" si="369">AD65*Z66</f>
        <v>480</v>
      </c>
    </row>
    <row r="66" spans="1:31" x14ac:dyDescent="0.25">
      <c r="A66" s="199"/>
      <c r="B66" s="202"/>
      <c r="C66" s="205"/>
      <c r="D66" s="15">
        <v>225</v>
      </c>
      <c r="E66" s="6">
        <v>270</v>
      </c>
      <c r="F66" s="6">
        <v>100</v>
      </c>
      <c r="G66" s="10"/>
      <c r="H66" s="19">
        <v>60</v>
      </c>
      <c r="I66" s="8">
        <f t="shared" ref="I66" si="370">H66</f>
        <v>60</v>
      </c>
      <c r="J66" s="72">
        <f t="shared" si="156"/>
        <v>89</v>
      </c>
      <c r="K66" s="33">
        <f t="shared" ref="K66" si="371">(((H66)*(H66))/(12.96*D66))-((9.81*(F66/1000))/1500)</f>
        <v>1.2339139012345679</v>
      </c>
      <c r="L66" s="80"/>
      <c r="M66" s="44"/>
      <c r="N66" s="148"/>
      <c r="O66" s="52">
        <v>225</v>
      </c>
      <c r="P66" s="53">
        <f t="shared" ref="P66" si="372">(C65-B65)*1000-(R65+R67)</f>
        <v>270.00000000000057</v>
      </c>
      <c r="Q66" s="54">
        <v>100</v>
      </c>
      <c r="R66" s="55"/>
      <c r="S66" s="117"/>
      <c r="T66" s="58">
        <v>60</v>
      </c>
      <c r="U66" s="8">
        <f t="shared" ref="U66" si="373">T66</f>
        <v>60</v>
      </c>
      <c r="V66" s="72">
        <f t="shared" si="160"/>
        <v>89</v>
      </c>
      <c r="W66" s="56">
        <f t="shared" ref="W66" si="374">(((T66)*(T66))/(12.96*O66))-((9.81*(Q66/1000))/1500)</f>
        <v>1.2339139012345679</v>
      </c>
      <c r="X66" s="82"/>
      <c r="Y66" s="128"/>
      <c r="Z66" s="52">
        <v>65</v>
      </c>
      <c r="AA66" s="8">
        <f t="shared" ref="AA66" si="375">Z66</f>
        <v>65</v>
      </c>
      <c r="AB66" s="72">
        <f t="shared" si="163"/>
        <v>122</v>
      </c>
      <c r="AC66" s="56">
        <f t="shared" ref="AC66" si="376">(((Z66)*(Z66))/(12.96*O66))-((9.81*(Q66/1000))/1500)</f>
        <v>1.4482486063100137</v>
      </c>
      <c r="AD66" s="84"/>
      <c r="AE66" s="57"/>
    </row>
    <row r="67" spans="1:31" ht="15.75" thickBot="1" x14ac:dyDescent="0.3">
      <c r="A67" s="200"/>
      <c r="B67" s="203"/>
      <c r="C67" s="206"/>
      <c r="D67" s="34"/>
      <c r="E67" s="35"/>
      <c r="F67" s="35"/>
      <c r="G67" s="36">
        <v>48</v>
      </c>
      <c r="H67" s="37"/>
      <c r="I67" s="38">
        <f t="shared" ref="I67" si="377">H66</f>
        <v>60</v>
      </c>
      <c r="J67" s="35"/>
      <c r="K67" s="39"/>
      <c r="L67" s="79">
        <f t="shared" ref="L67" si="378">IF(F66=0,0,G67/(F66/1000*H66))</f>
        <v>8</v>
      </c>
      <c r="M67" s="75">
        <f t="shared" ref="M67" si="379">L67*H66</f>
        <v>480</v>
      </c>
      <c r="N67" s="187"/>
      <c r="O67" s="59"/>
      <c r="P67" s="60"/>
      <c r="Q67" s="60"/>
      <c r="R67" s="61">
        <v>48</v>
      </c>
      <c r="S67" s="118"/>
      <c r="T67" s="64"/>
      <c r="U67" s="38">
        <f t="shared" ref="U67" si="380">T66</f>
        <v>60</v>
      </c>
      <c r="V67" s="60"/>
      <c r="W67" s="62"/>
      <c r="X67" s="79">
        <f t="shared" si="169"/>
        <v>8</v>
      </c>
      <c r="Y67" s="75">
        <f t="shared" ref="Y67" si="381">X67*T66</f>
        <v>480</v>
      </c>
      <c r="Z67" s="59"/>
      <c r="AA67" s="38">
        <f t="shared" ref="AA67" si="382">Z66</f>
        <v>65</v>
      </c>
      <c r="AB67" s="60"/>
      <c r="AC67" s="60"/>
      <c r="AD67" s="79">
        <f t="shared" si="172"/>
        <v>7.384615384615385</v>
      </c>
      <c r="AE67" s="63">
        <f t="shared" ref="AE67" si="383">AD67*Z66</f>
        <v>480</v>
      </c>
    </row>
    <row r="68" spans="1:31" ht="15.75" thickBot="1" x14ac:dyDescent="0.3">
      <c r="A68" s="3" t="s">
        <v>19</v>
      </c>
      <c r="B68" s="207">
        <f>(B69-C65)*1000</f>
        <v>17.862999999999296</v>
      </c>
      <c r="C68" s="208"/>
      <c r="D68" s="66"/>
      <c r="E68" s="40"/>
      <c r="F68" s="40"/>
      <c r="G68" s="40"/>
      <c r="H68" s="40"/>
      <c r="I68" s="40">
        <f t="shared" si="143"/>
        <v>60</v>
      </c>
      <c r="J68" s="40"/>
      <c r="K68" s="41"/>
      <c r="L68" s="81"/>
      <c r="M68" s="40"/>
      <c r="N68" s="149"/>
      <c r="O68" s="119"/>
      <c r="P68" s="42"/>
      <c r="Q68" s="42"/>
      <c r="R68" s="42"/>
      <c r="S68" s="120"/>
      <c r="T68" s="42"/>
      <c r="U68" s="40">
        <f t="shared" si="144"/>
        <v>60</v>
      </c>
      <c r="V68" s="42"/>
      <c r="W68" s="43"/>
      <c r="X68" s="83"/>
      <c r="Y68" s="42"/>
      <c r="Z68" s="119"/>
      <c r="AA68" s="40">
        <f t="shared" si="145"/>
        <v>65</v>
      </c>
      <c r="AB68" s="42"/>
      <c r="AC68" s="42"/>
      <c r="AD68" s="83"/>
      <c r="AE68" s="132"/>
    </row>
    <row r="69" spans="1:31" x14ac:dyDescent="0.25">
      <c r="A69" s="198">
        <v>16</v>
      </c>
      <c r="B69" s="201">
        <v>6.0974719999999998</v>
      </c>
      <c r="C69" s="204">
        <v>6.3769710000000002</v>
      </c>
      <c r="D69" s="14"/>
      <c r="E69" s="9"/>
      <c r="F69" s="9"/>
      <c r="G69" s="7">
        <v>60</v>
      </c>
      <c r="H69" s="18"/>
      <c r="I69" s="8">
        <f t="shared" ref="I69" si="384">H70</f>
        <v>60</v>
      </c>
      <c r="J69" s="9"/>
      <c r="K69" s="11"/>
      <c r="L69" s="79">
        <f t="shared" ref="L69" si="385">IF(F70=0,0,G69/(F70/1000*H70))</f>
        <v>10</v>
      </c>
      <c r="M69" s="75">
        <f t="shared" ref="M69" si="386">L69*H70</f>
        <v>600</v>
      </c>
      <c r="N69" s="147"/>
      <c r="O69" s="45"/>
      <c r="P69" s="46"/>
      <c r="Q69" s="46"/>
      <c r="R69" s="47">
        <v>60</v>
      </c>
      <c r="S69" s="121"/>
      <c r="T69" s="112"/>
      <c r="U69" s="8">
        <f t="shared" ref="U69" si="387">T70</f>
        <v>60</v>
      </c>
      <c r="V69" s="49"/>
      <c r="W69" s="50"/>
      <c r="X69" s="79">
        <f t="shared" ref="X69:X129" si="388">IF(Q70=0,0,R69/(Q70/1000*T70))</f>
        <v>10</v>
      </c>
      <c r="Y69" s="127">
        <f t="shared" ref="Y69" si="389">X69*T70</f>
        <v>600</v>
      </c>
      <c r="Z69" s="45"/>
      <c r="AA69" s="8">
        <f t="shared" ref="AA69" si="390">Z70</f>
        <v>65</v>
      </c>
      <c r="AB69" s="46"/>
      <c r="AC69" s="46"/>
      <c r="AD69" s="79">
        <f t="shared" ref="AD69:AD129" si="391">IF(Q70=0,0,R69/(Q70/1000*Z70))</f>
        <v>9.2307692307692299</v>
      </c>
      <c r="AE69" s="51">
        <f t="shared" ref="AE69" si="392">AD69*Z70</f>
        <v>600</v>
      </c>
    </row>
    <row r="70" spans="1:31" x14ac:dyDescent="0.25">
      <c r="A70" s="199"/>
      <c r="B70" s="202"/>
      <c r="C70" s="205"/>
      <c r="D70" s="15">
        <v>225</v>
      </c>
      <c r="E70" s="6">
        <v>159.5</v>
      </c>
      <c r="F70" s="6">
        <v>100</v>
      </c>
      <c r="G70" s="10"/>
      <c r="H70" s="19">
        <v>60</v>
      </c>
      <c r="I70" s="8">
        <f t="shared" ref="I70" si="393">H70</f>
        <v>60</v>
      </c>
      <c r="J70" s="72">
        <f t="shared" ref="J70:J110" si="394">CEILING(11.8*H70*H70/D70-F70,1)</f>
        <v>89</v>
      </c>
      <c r="K70" s="33">
        <f t="shared" ref="K70" si="395">(((H70)*(H70))/(12.96*D70))-((9.81*(F70/1000))/1500)</f>
        <v>1.2339139012345679</v>
      </c>
      <c r="L70" s="80"/>
      <c r="M70" s="44"/>
      <c r="N70" s="148"/>
      <c r="O70" s="52">
        <v>225</v>
      </c>
      <c r="P70" s="53">
        <f t="shared" ref="P70" si="396">(C69-B69)*1000-(R69+R71)</f>
        <v>159.49900000000036</v>
      </c>
      <c r="Q70" s="54">
        <v>100</v>
      </c>
      <c r="R70" s="55"/>
      <c r="S70" s="117"/>
      <c r="T70" s="58">
        <v>60</v>
      </c>
      <c r="U70" s="8">
        <f t="shared" ref="U70" si="397">T70</f>
        <v>60</v>
      </c>
      <c r="V70" s="72">
        <f t="shared" ref="V70:V130" si="398">CEILING(11.8*T70*T70/O70-Q70,1)</f>
        <v>89</v>
      </c>
      <c r="W70" s="56">
        <f t="shared" ref="W70" si="399">(((T70)*(T70))/(12.96*O70))-((9.81*(Q70/1000))/1500)</f>
        <v>1.2339139012345679</v>
      </c>
      <c r="X70" s="82"/>
      <c r="Y70" s="128"/>
      <c r="Z70" s="52">
        <v>65</v>
      </c>
      <c r="AA70" s="8">
        <f t="shared" ref="AA70" si="400">Z70</f>
        <v>65</v>
      </c>
      <c r="AB70" s="72">
        <f t="shared" ref="AB70:AB130" si="401">CEILING(11.8*Z70*Z70/O70-Q70,1)</f>
        <v>122</v>
      </c>
      <c r="AC70" s="56">
        <f t="shared" ref="AC70" si="402">(((Z70)*(Z70))/(12.96*O70))-((9.81*(Q70/1000))/1500)</f>
        <v>1.4482486063100137</v>
      </c>
      <c r="AD70" s="84"/>
      <c r="AE70" s="57"/>
    </row>
    <row r="71" spans="1:31" ht="15.75" thickBot="1" x14ac:dyDescent="0.3">
      <c r="A71" s="200"/>
      <c r="B71" s="203"/>
      <c r="C71" s="206"/>
      <c r="D71" s="34"/>
      <c r="E71" s="35"/>
      <c r="F71" s="35"/>
      <c r="G71" s="36">
        <v>60</v>
      </c>
      <c r="H71" s="37"/>
      <c r="I71" s="38">
        <f t="shared" ref="I71" si="403">H70</f>
        <v>60</v>
      </c>
      <c r="J71" s="35"/>
      <c r="K71" s="39"/>
      <c r="L71" s="79">
        <f t="shared" ref="L71" si="404">IF(F70=0,0,G71/(F70/1000*H70))</f>
        <v>10</v>
      </c>
      <c r="M71" s="75">
        <f t="shared" ref="M71" si="405">L71*H70</f>
        <v>600</v>
      </c>
      <c r="N71" s="187"/>
      <c r="O71" s="59"/>
      <c r="P71" s="60"/>
      <c r="Q71" s="60"/>
      <c r="R71" s="61">
        <v>60</v>
      </c>
      <c r="S71" s="118"/>
      <c r="T71" s="64"/>
      <c r="U71" s="38">
        <f t="shared" ref="U71" si="406">T70</f>
        <v>60</v>
      </c>
      <c r="V71" s="60"/>
      <c r="W71" s="62"/>
      <c r="X71" s="79">
        <f t="shared" ref="X71:X131" si="407">IF(Q70=0,0,R71/(Q70/1000*T70))</f>
        <v>10</v>
      </c>
      <c r="Y71" s="75">
        <f t="shared" ref="Y71" si="408">X71*T70</f>
        <v>600</v>
      </c>
      <c r="Z71" s="59"/>
      <c r="AA71" s="38">
        <f t="shared" ref="AA71" si="409">Z70</f>
        <v>65</v>
      </c>
      <c r="AB71" s="60"/>
      <c r="AC71" s="60"/>
      <c r="AD71" s="79">
        <f t="shared" ref="AD71:AD131" si="410">IF(Q70=0,0,R71/(Q70/1000*Z70))</f>
        <v>9.2307692307692299</v>
      </c>
      <c r="AE71" s="63">
        <f t="shared" ref="AE71" si="411">AD71*Z70</f>
        <v>600</v>
      </c>
    </row>
    <row r="72" spans="1:31" ht="15.75" thickBot="1" x14ac:dyDescent="0.3">
      <c r="A72" s="3" t="s">
        <v>19</v>
      </c>
      <c r="B72" s="207">
        <f>(B73-C69)*1000</f>
        <v>433.72600000000006</v>
      </c>
      <c r="C72" s="208"/>
      <c r="D72" s="66"/>
      <c r="E72" s="40"/>
      <c r="F72" s="40"/>
      <c r="G72" s="40"/>
      <c r="H72" s="40"/>
      <c r="I72" s="40">
        <f t="shared" si="143"/>
        <v>60</v>
      </c>
      <c r="J72" s="40"/>
      <c r="K72" s="41"/>
      <c r="L72" s="81"/>
      <c r="M72" s="40"/>
      <c r="N72" s="149"/>
      <c r="O72" s="119"/>
      <c r="P72" s="42"/>
      <c r="Q72" s="42"/>
      <c r="R72" s="42"/>
      <c r="S72" s="120"/>
      <c r="T72" s="42"/>
      <c r="U72" s="40">
        <f t="shared" si="144"/>
        <v>65</v>
      </c>
      <c r="V72" s="42"/>
      <c r="W72" s="43"/>
      <c r="X72" s="83"/>
      <c r="Y72" s="42"/>
      <c r="Z72" s="119"/>
      <c r="AA72" s="40">
        <f t="shared" si="145"/>
        <v>70</v>
      </c>
      <c r="AB72" s="42"/>
      <c r="AC72" s="42"/>
      <c r="AD72" s="83"/>
      <c r="AE72" s="132"/>
    </row>
    <row r="73" spans="1:31" x14ac:dyDescent="0.25">
      <c r="A73" s="198">
        <v>17</v>
      </c>
      <c r="B73" s="201">
        <v>6.8106970000000002</v>
      </c>
      <c r="C73" s="204">
        <v>6.995533</v>
      </c>
      <c r="D73" s="14"/>
      <c r="E73" s="9"/>
      <c r="F73" s="9"/>
      <c r="G73" s="7">
        <v>34.200000000000003</v>
      </c>
      <c r="H73" s="18"/>
      <c r="I73" s="8">
        <f t="shared" ref="I73" si="412">H74</f>
        <v>60</v>
      </c>
      <c r="J73" s="9"/>
      <c r="K73" s="11"/>
      <c r="L73" s="79">
        <f t="shared" ref="L73" si="413">IF(F74=0,0,G73/(F74/1000*H74))</f>
        <v>10.000000000000002</v>
      </c>
      <c r="M73" s="75">
        <f t="shared" ref="M73" si="414">L73*H74</f>
        <v>600.00000000000011</v>
      </c>
      <c r="N73" s="147"/>
      <c r="O73" s="45"/>
      <c r="P73" s="46"/>
      <c r="Q73" s="46"/>
      <c r="R73" s="47">
        <v>34.200000000000003</v>
      </c>
      <c r="S73" s="121"/>
      <c r="T73" s="112"/>
      <c r="U73" s="8">
        <f t="shared" ref="U73" si="415">T74</f>
        <v>65</v>
      </c>
      <c r="V73" s="49"/>
      <c r="W73" s="50"/>
      <c r="X73" s="79">
        <f t="shared" ref="X73:X133" si="416">IF(Q74=0,0,R73/(Q74/1000*T74))</f>
        <v>9.2307692307692317</v>
      </c>
      <c r="Y73" s="127">
        <f t="shared" ref="Y73" si="417">X73*T74</f>
        <v>600.00000000000011</v>
      </c>
      <c r="Z73" s="45"/>
      <c r="AA73" s="8">
        <f t="shared" ref="AA73" si="418">Z74</f>
        <v>70</v>
      </c>
      <c r="AB73" s="46"/>
      <c r="AC73" s="46"/>
      <c r="AD73" s="79">
        <f t="shared" ref="AD73:AD133" si="419">IF(Q74=0,0,R73/(Q74/1000*Z74))</f>
        <v>8.5714285714285712</v>
      </c>
      <c r="AE73" s="51">
        <f t="shared" ref="AE73" si="420">AD73*Z74</f>
        <v>600</v>
      </c>
    </row>
    <row r="74" spans="1:31" x14ac:dyDescent="0.25">
      <c r="A74" s="199"/>
      <c r="B74" s="202"/>
      <c r="C74" s="205"/>
      <c r="D74" s="15">
        <v>350</v>
      </c>
      <c r="E74" s="6">
        <v>116.52</v>
      </c>
      <c r="F74" s="6">
        <v>57</v>
      </c>
      <c r="G74" s="10"/>
      <c r="H74" s="19">
        <v>60</v>
      </c>
      <c r="I74" s="8">
        <f t="shared" ref="I74" si="421">H74</f>
        <v>60</v>
      </c>
      <c r="J74" s="72">
        <f t="shared" ref="J74:J134" si="422">CEILING(11.8*H74*H74/D74-F74,1)</f>
        <v>65</v>
      </c>
      <c r="K74" s="33">
        <f t="shared" ref="K74" si="423">(((H74)*(H74))/(12.96*D74))-((9.81*(F74/1000))/1500)</f>
        <v>0.79327801365079365</v>
      </c>
      <c r="L74" s="80"/>
      <c r="M74" s="44"/>
      <c r="N74" s="217" t="s">
        <v>33</v>
      </c>
      <c r="O74" s="52">
        <v>350</v>
      </c>
      <c r="P74" s="53">
        <f t="shared" ref="P74" si="424">(C73-B73)*1000-(R73+R75)</f>
        <v>116.43599999999978</v>
      </c>
      <c r="Q74" s="54">
        <v>57</v>
      </c>
      <c r="R74" s="55"/>
      <c r="S74" s="117"/>
      <c r="T74" s="58">
        <v>65</v>
      </c>
      <c r="U74" s="8">
        <f t="shared" ref="U74" si="425">T74</f>
        <v>65</v>
      </c>
      <c r="V74" s="72">
        <f t="shared" ref="V74:V134" si="426">CEILING(11.8*T74*T74/O74-Q74,1)</f>
        <v>86</v>
      </c>
      <c r="W74" s="56">
        <f t="shared" ref="W74" si="427">(((T74)*(T74))/(12.96*O74))-((9.81*(Q74/1000))/1500)</f>
        <v>0.93106460977072314</v>
      </c>
      <c r="X74" s="82"/>
      <c r="Y74" s="128"/>
      <c r="Z74" s="52">
        <v>70</v>
      </c>
      <c r="AA74" s="8">
        <f t="shared" ref="AA74" si="428">Z74</f>
        <v>70</v>
      </c>
      <c r="AB74" s="72">
        <f t="shared" ref="AB74:AB134" si="429">CEILING(11.8*Z74*Z74/O74-Q74,1)</f>
        <v>109</v>
      </c>
      <c r="AC74" s="56">
        <f t="shared" ref="AC74" si="430">(((Z74)*(Z74))/(12.96*O74))-((9.81*(Q74/1000))/1500)</f>
        <v>1.0798741335802469</v>
      </c>
      <c r="AD74" s="84"/>
      <c r="AE74" s="57"/>
    </row>
    <row r="75" spans="1:31" ht="15.75" thickBot="1" x14ac:dyDescent="0.3">
      <c r="A75" s="200"/>
      <c r="B75" s="203"/>
      <c r="C75" s="206"/>
      <c r="D75" s="34"/>
      <c r="E75" s="35"/>
      <c r="F75" s="35"/>
      <c r="G75" s="36">
        <v>34.200000000000003</v>
      </c>
      <c r="H75" s="37"/>
      <c r="I75" s="38">
        <f t="shared" ref="I75" si="431">H74</f>
        <v>60</v>
      </c>
      <c r="J75" s="35"/>
      <c r="K75" s="39"/>
      <c r="L75" s="79">
        <f t="shared" ref="L75" si="432">IF(F74=0,0,G75/(F74/1000*H74))</f>
        <v>10.000000000000002</v>
      </c>
      <c r="M75" s="75">
        <f t="shared" ref="M75" si="433">L75*H74</f>
        <v>600.00000000000011</v>
      </c>
      <c r="N75" s="218"/>
      <c r="O75" s="59"/>
      <c r="P75" s="60"/>
      <c r="Q75" s="60"/>
      <c r="R75" s="61">
        <v>34.200000000000003</v>
      </c>
      <c r="S75" s="118"/>
      <c r="T75" s="64"/>
      <c r="U75" s="38">
        <f t="shared" ref="U75" si="434">T74</f>
        <v>65</v>
      </c>
      <c r="V75" s="60"/>
      <c r="W75" s="62"/>
      <c r="X75" s="79">
        <f t="shared" ref="X75:X135" si="435">IF(Q74=0,0,R75/(Q74/1000*T74))</f>
        <v>9.2307692307692317</v>
      </c>
      <c r="Y75" s="75">
        <f t="shared" ref="Y75" si="436">X75*T74</f>
        <v>600.00000000000011</v>
      </c>
      <c r="Z75" s="59"/>
      <c r="AA75" s="38">
        <f t="shared" ref="AA75" si="437">Z74</f>
        <v>70</v>
      </c>
      <c r="AB75" s="60"/>
      <c r="AC75" s="60"/>
      <c r="AD75" s="79">
        <f t="shared" ref="AD75:AD135" si="438">IF(Q74=0,0,R75/(Q74/1000*Z74))</f>
        <v>8.5714285714285712</v>
      </c>
      <c r="AE75" s="63">
        <f t="shared" ref="AE75" si="439">AD75*Z74</f>
        <v>600</v>
      </c>
    </row>
    <row r="76" spans="1:31" ht="15.75" thickBot="1" x14ac:dyDescent="0.3">
      <c r="A76" s="3" t="s">
        <v>19</v>
      </c>
      <c r="B76" s="207">
        <f>(B77-C73)*1000</f>
        <v>287.83400000000017</v>
      </c>
      <c r="C76" s="208"/>
      <c r="D76" s="66"/>
      <c r="E76" s="40"/>
      <c r="F76" s="40"/>
      <c r="G76" s="40"/>
      <c r="H76" s="40"/>
      <c r="I76" s="40">
        <f t="shared" ref="I76:I140" si="440">IF(I75&gt;I78,I75,I78)</f>
        <v>60</v>
      </c>
      <c r="J76" s="40"/>
      <c r="K76" s="41"/>
      <c r="L76" s="81"/>
      <c r="M76" s="40"/>
      <c r="N76" s="219"/>
      <c r="O76" s="119"/>
      <c r="P76" s="42"/>
      <c r="Q76" s="42"/>
      <c r="R76" s="42"/>
      <c r="S76" s="120"/>
      <c r="T76" s="42"/>
      <c r="U76" s="40">
        <f t="shared" ref="U76:U140" si="441">IF(U75&gt;U78,U75,U78)</f>
        <v>65</v>
      </c>
      <c r="V76" s="42"/>
      <c r="W76" s="43"/>
      <c r="X76" s="83"/>
      <c r="Y76" s="42"/>
      <c r="Z76" s="119"/>
      <c r="AA76" s="40">
        <f t="shared" ref="AA76:AA140" si="442">IF(AA75&gt;AA78,AA75,AA78)</f>
        <v>70</v>
      </c>
      <c r="AB76" s="42"/>
      <c r="AC76" s="42"/>
      <c r="AD76" s="83"/>
      <c r="AE76" s="132"/>
    </row>
    <row r="77" spans="1:31" x14ac:dyDescent="0.25">
      <c r="A77" s="198">
        <v>18</v>
      </c>
      <c r="B77" s="201">
        <v>7.2833670000000001</v>
      </c>
      <c r="C77" s="204">
        <v>7.6938820000000003</v>
      </c>
      <c r="D77" s="14"/>
      <c r="E77" s="9"/>
      <c r="F77" s="9"/>
      <c r="G77" s="7">
        <v>48</v>
      </c>
      <c r="H77" s="18"/>
      <c r="I77" s="8">
        <f t="shared" ref="I77" si="443">H78</f>
        <v>60</v>
      </c>
      <c r="J77" s="9"/>
      <c r="K77" s="11"/>
      <c r="L77" s="79">
        <f t="shared" ref="L77" si="444">IF(F78=0,0,G77/(F78/1000*H78))</f>
        <v>8</v>
      </c>
      <c r="M77" s="75">
        <f t="shared" ref="M77" si="445">L77*H78</f>
        <v>480</v>
      </c>
      <c r="N77" s="147"/>
      <c r="O77" s="45"/>
      <c r="P77" s="46"/>
      <c r="Q77" s="46"/>
      <c r="R77" s="47">
        <v>48</v>
      </c>
      <c r="S77" s="121"/>
      <c r="T77" s="112"/>
      <c r="U77" s="8">
        <f t="shared" ref="U77" si="446">T78</f>
        <v>60</v>
      </c>
      <c r="V77" s="49"/>
      <c r="W77" s="50"/>
      <c r="X77" s="79">
        <f t="shared" si="388"/>
        <v>8</v>
      </c>
      <c r="Y77" s="127">
        <f t="shared" ref="Y77" si="447">X77*T78</f>
        <v>480</v>
      </c>
      <c r="Z77" s="45"/>
      <c r="AA77" s="8">
        <f t="shared" ref="AA77" si="448">Z78</f>
        <v>65</v>
      </c>
      <c r="AB77" s="46"/>
      <c r="AC77" s="46"/>
      <c r="AD77" s="79">
        <f t="shared" si="391"/>
        <v>7.384615384615385</v>
      </c>
      <c r="AE77" s="51">
        <f t="shared" ref="AE77" si="449">AD77*Z78</f>
        <v>480</v>
      </c>
    </row>
    <row r="78" spans="1:31" x14ac:dyDescent="0.25">
      <c r="A78" s="199"/>
      <c r="B78" s="202"/>
      <c r="C78" s="205"/>
      <c r="D78" s="15">
        <v>250</v>
      </c>
      <c r="E78" s="6">
        <v>314.41000000000003</v>
      </c>
      <c r="F78" s="6">
        <v>100</v>
      </c>
      <c r="G78" s="10"/>
      <c r="H78" s="19">
        <v>60</v>
      </c>
      <c r="I78" s="8">
        <f t="shared" ref="I78" si="450">H78</f>
        <v>60</v>
      </c>
      <c r="J78" s="72">
        <f t="shared" si="394"/>
        <v>70</v>
      </c>
      <c r="K78" s="33">
        <f t="shared" ref="K78" si="451">(((H78)*(H78))/(12.96*D78))-((9.81*(F78/1000))/1500)</f>
        <v>1.1104571111111112</v>
      </c>
      <c r="L78" s="80"/>
      <c r="M78" s="44"/>
      <c r="N78" s="148"/>
      <c r="O78" s="52">
        <v>250</v>
      </c>
      <c r="P78" s="53">
        <f t="shared" ref="P78" si="452">(C77-B77)*1000-(R77+R79)</f>
        <v>314.51500000000021</v>
      </c>
      <c r="Q78" s="54">
        <v>100</v>
      </c>
      <c r="R78" s="55"/>
      <c r="S78" s="117"/>
      <c r="T78" s="58">
        <v>60</v>
      </c>
      <c r="U78" s="8">
        <f t="shared" ref="U78" si="453">T78</f>
        <v>60</v>
      </c>
      <c r="V78" s="72">
        <f t="shared" si="398"/>
        <v>70</v>
      </c>
      <c r="W78" s="56">
        <f t="shared" ref="W78" si="454">(((T78)*(T78))/(12.96*O78))-((9.81*(Q78/1000))/1500)</f>
        <v>1.1104571111111112</v>
      </c>
      <c r="X78" s="82"/>
      <c r="Y78" s="128"/>
      <c r="Z78" s="52">
        <v>65</v>
      </c>
      <c r="AA78" s="8">
        <f t="shared" ref="AA78" si="455">Z78</f>
        <v>65</v>
      </c>
      <c r="AB78" s="72">
        <f t="shared" si="401"/>
        <v>100</v>
      </c>
      <c r="AC78" s="56">
        <f t="shared" ref="AC78" si="456">(((Z78)*(Z78))/(12.96*O78))-((9.81*(Q78/1000))/1500)</f>
        <v>1.3033583456790123</v>
      </c>
      <c r="AD78" s="84"/>
      <c r="AE78" s="57"/>
    </row>
    <row r="79" spans="1:31" ht="15.75" thickBot="1" x14ac:dyDescent="0.3">
      <c r="A79" s="200"/>
      <c r="B79" s="203"/>
      <c r="C79" s="206"/>
      <c r="D79" s="34"/>
      <c r="E79" s="35"/>
      <c r="F79" s="35"/>
      <c r="G79" s="36">
        <v>48</v>
      </c>
      <c r="H79" s="37"/>
      <c r="I79" s="38">
        <f t="shared" ref="I79" si="457">H78</f>
        <v>60</v>
      </c>
      <c r="J79" s="35"/>
      <c r="K79" s="39"/>
      <c r="L79" s="79">
        <f t="shared" ref="L79" si="458">IF(F78=0,0,G79/(F78/1000*H78))</f>
        <v>8</v>
      </c>
      <c r="M79" s="75">
        <f t="shared" ref="M79" si="459">L79*H78</f>
        <v>480</v>
      </c>
      <c r="N79" s="187"/>
      <c r="O79" s="59"/>
      <c r="P79" s="60"/>
      <c r="Q79" s="60"/>
      <c r="R79" s="61">
        <v>48</v>
      </c>
      <c r="S79" s="118"/>
      <c r="T79" s="64"/>
      <c r="U79" s="38">
        <f t="shared" ref="U79" si="460">T78</f>
        <v>60</v>
      </c>
      <c r="V79" s="60"/>
      <c r="W79" s="62"/>
      <c r="X79" s="79">
        <f t="shared" si="407"/>
        <v>8</v>
      </c>
      <c r="Y79" s="75">
        <f t="shared" ref="Y79" si="461">X79*T78</f>
        <v>480</v>
      </c>
      <c r="Z79" s="59"/>
      <c r="AA79" s="38">
        <f t="shared" ref="AA79" si="462">Z78</f>
        <v>65</v>
      </c>
      <c r="AB79" s="60"/>
      <c r="AC79" s="60"/>
      <c r="AD79" s="79">
        <f t="shared" si="410"/>
        <v>7.384615384615385</v>
      </c>
      <c r="AE79" s="63">
        <f t="shared" ref="AE79" si="463">AD79*Z78</f>
        <v>480</v>
      </c>
    </row>
    <row r="80" spans="1:31" ht="15.75" thickBot="1" x14ac:dyDescent="0.3">
      <c r="A80" s="3" t="s">
        <v>19</v>
      </c>
      <c r="B80" s="207">
        <f>(B81-C77)*1000</f>
        <v>104.35499999999998</v>
      </c>
      <c r="C80" s="208"/>
      <c r="D80" s="66"/>
      <c r="E80" s="40"/>
      <c r="F80" s="40"/>
      <c r="G80" s="40"/>
      <c r="H80" s="40"/>
      <c r="I80" s="40">
        <f t="shared" si="440"/>
        <v>60</v>
      </c>
      <c r="J80" s="40"/>
      <c r="K80" s="41"/>
      <c r="L80" s="81"/>
      <c r="M80" s="40"/>
      <c r="N80" s="149"/>
      <c r="O80" s="119"/>
      <c r="P80" s="42"/>
      <c r="Q80" s="42"/>
      <c r="R80" s="42"/>
      <c r="S80" s="120"/>
      <c r="T80" s="42"/>
      <c r="U80" s="40">
        <f t="shared" si="441"/>
        <v>60</v>
      </c>
      <c r="V80" s="42"/>
      <c r="W80" s="43"/>
      <c r="X80" s="83"/>
      <c r="Y80" s="42"/>
      <c r="Z80" s="119"/>
      <c r="AA80" s="40">
        <f t="shared" si="442"/>
        <v>65</v>
      </c>
      <c r="AB80" s="42"/>
      <c r="AC80" s="42"/>
      <c r="AD80" s="83"/>
      <c r="AE80" s="132"/>
    </row>
    <row r="81" spans="1:31" x14ac:dyDescent="0.25">
      <c r="A81" s="198">
        <v>19</v>
      </c>
      <c r="B81" s="201">
        <v>7.7982370000000003</v>
      </c>
      <c r="C81" s="204">
        <v>7.9936379999999998</v>
      </c>
      <c r="D81" s="14"/>
      <c r="E81" s="9"/>
      <c r="F81" s="9"/>
      <c r="G81" s="7">
        <v>45</v>
      </c>
      <c r="H81" s="18"/>
      <c r="I81" s="8">
        <f t="shared" ref="I81" si="464">H82</f>
        <v>60</v>
      </c>
      <c r="J81" s="9"/>
      <c r="K81" s="11"/>
      <c r="L81" s="79">
        <f t="shared" ref="L81" si="465">IF(F82=0,0,G81/(F82/1000*H82))</f>
        <v>7.5</v>
      </c>
      <c r="M81" s="75">
        <f t="shared" ref="M81" si="466">L81*H82</f>
        <v>450</v>
      </c>
      <c r="N81" s="147"/>
      <c r="O81" s="45"/>
      <c r="P81" s="46"/>
      <c r="Q81" s="46"/>
      <c r="R81" s="47">
        <v>45</v>
      </c>
      <c r="S81" s="121"/>
      <c r="T81" s="112"/>
      <c r="U81" s="8">
        <f t="shared" ref="U81" si="467">T82</f>
        <v>60</v>
      </c>
      <c r="V81" s="49"/>
      <c r="W81" s="50"/>
      <c r="X81" s="79">
        <f t="shared" si="416"/>
        <v>7.5</v>
      </c>
      <c r="Y81" s="127">
        <f t="shared" ref="Y81" si="468">X81*T82</f>
        <v>450</v>
      </c>
      <c r="Z81" s="45"/>
      <c r="AA81" s="8">
        <f t="shared" ref="AA81" si="469">Z82</f>
        <v>65</v>
      </c>
      <c r="AB81" s="46"/>
      <c r="AC81" s="46"/>
      <c r="AD81" s="79">
        <f t="shared" si="419"/>
        <v>6.9230769230769234</v>
      </c>
      <c r="AE81" s="51">
        <f t="shared" ref="AE81" si="470">AD81*Z82</f>
        <v>450</v>
      </c>
    </row>
    <row r="82" spans="1:31" x14ac:dyDescent="0.25">
      <c r="A82" s="199"/>
      <c r="B82" s="202"/>
      <c r="C82" s="205"/>
      <c r="D82" s="15">
        <v>220</v>
      </c>
      <c r="E82" s="6">
        <v>105.4</v>
      </c>
      <c r="F82" s="6">
        <v>100</v>
      </c>
      <c r="G82" s="10"/>
      <c r="H82" s="19">
        <v>60</v>
      </c>
      <c r="I82" s="8">
        <f t="shared" ref="I82" si="471">H82</f>
        <v>60</v>
      </c>
      <c r="J82" s="72">
        <f t="shared" si="422"/>
        <v>94</v>
      </c>
      <c r="K82" s="33">
        <f t="shared" ref="K82" si="472">(((H82)*(H82))/(12.96*D82))-((9.81*(F82/1000))/1500)</f>
        <v>1.2619722626262626</v>
      </c>
      <c r="L82" s="80"/>
      <c r="M82" s="44"/>
      <c r="N82" s="148"/>
      <c r="O82" s="52">
        <v>220</v>
      </c>
      <c r="P82" s="53">
        <f t="shared" ref="P82" si="473">(C81-B81)*1000-(R81+R83)</f>
        <v>105.4009999999995</v>
      </c>
      <c r="Q82" s="54">
        <v>100</v>
      </c>
      <c r="R82" s="55"/>
      <c r="S82" s="117"/>
      <c r="T82" s="58">
        <v>60</v>
      </c>
      <c r="U82" s="8">
        <f t="shared" ref="U82" si="474">T82</f>
        <v>60</v>
      </c>
      <c r="V82" s="72">
        <f t="shared" si="426"/>
        <v>94</v>
      </c>
      <c r="W82" s="56">
        <f t="shared" ref="W82" si="475">(((T82)*(T82))/(12.96*O82))-((9.81*(Q82/1000))/1500)</f>
        <v>1.2619722626262626</v>
      </c>
      <c r="X82" s="82"/>
      <c r="Y82" s="128"/>
      <c r="Z82" s="52">
        <v>65</v>
      </c>
      <c r="AA82" s="8">
        <f t="shared" ref="AA82" si="476">Z82</f>
        <v>65</v>
      </c>
      <c r="AB82" s="72">
        <f t="shared" si="429"/>
        <v>127</v>
      </c>
      <c r="AC82" s="56">
        <f t="shared" ref="AC82" si="477">(((Z82)*(Z82))/(12.96*O82))-((9.81*(Q82/1000))/1500)</f>
        <v>1.4811782109988776</v>
      </c>
      <c r="AD82" s="84"/>
      <c r="AE82" s="57"/>
    </row>
    <row r="83" spans="1:31" ht="15.75" thickBot="1" x14ac:dyDescent="0.3">
      <c r="A83" s="200"/>
      <c r="B83" s="203"/>
      <c r="C83" s="206"/>
      <c r="D83" s="34"/>
      <c r="E83" s="35"/>
      <c r="F83" s="35"/>
      <c r="G83" s="36">
        <v>45</v>
      </c>
      <c r="H83" s="37"/>
      <c r="I83" s="38">
        <f t="shared" ref="I83" si="478">H82</f>
        <v>60</v>
      </c>
      <c r="J83" s="35"/>
      <c r="K83" s="39"/>
      <c r="L83" s="79">
        <f t="shared" ref="L83" si="479">IF(F82=0,0,G83/(F82/1000*H82))</f>
        <v>7.5</v>
      </c>
      <c r="M83" s="75">
        <f t="shared" ref="M83" si="480">L83*H82</f>
        <v>450</v>
      </c>
      <c r="N83" s="187"/>
      <c r="O83" s="59"/>
      <c r="P83" s="60"/>
      <c r="Q83" s="60"/>
      <c r="R83" s="61">
        <v>45</v>
      </c>
      <c r="S83" s="118"/>
      <c r="T83" s="64"/>
      <c r="U83" s="38">
        <f t="shared" ref="U83" si="481">T82</f>
        <v>60</v>
      </c>
      <c r="V83" s="60"/>
      <c r="W83" s="62"/>
      <c r="X83" s="79">
        <f t="shared" si="435"/>
        <v>7.5</v>
      </c>
      <c r="Y83" s="75">
        <f t="shared" ref="Y83" si="482">X83*T82</f>
        <v>450</v>
      </c>
      <c r="Z83" s="59"/>
      <c r="AA83" s="38">
        <f t="shared" ref="AA83" si="483">Z82</f>
        <v>65</v>
      </c>
      <c r="AB83" s="60"/>
      <c r="AC83" s="60"/>
      <c r="AD83" s="79">
        <f t="shared" si="438"/>
        <v>6.9230769230769234</v>
      </c>
      <c r="AE83" s="63">
        <f t="shared" ref="AE83" si="484">AD83*Z82</f>
        <v>450</v>
      </c>
    </row>
    <row r="84" spans="1:31" ht="15.75" thickBot="1" x14ac:dyDescent="0.3">
      <c r="A84" s="3" t="s">
        <v>19</v>
      </c>
      <c r="B84" s="207">
        <f>(B85-C81)*1000</f>
        <v>18.369999999999997</v>
      </c>
      <c r="C84" s="208"/>
      <c r="D84" s="66"/>
      <c r="E84" s="40"/>
      <c r="F84" s="40"/>
      <c r="G84" s="40"/>
      <c r="H84" s="40"/>
      <c r="I84" s="40">
        <f t="shared" si="440"/>
        <v>60</v>
      </c>
      <c r="J84" s="40"/>
      <c r="K84" s="41"/>
      <c r="L84" s="81"/>
      <c r="M84" s="40"/>
      <c r="N84" s="149"/>
      <c r="O84" s="119"/>
      <c r="P84" s="42"/>
      <c r="Q84" s="42"/>
      <c r="R84" s="42"/>
      <c r="S84" s="120"/>
      <c r="T84" s="42"/>
      <c r="U84" s="40">
        <f t="shared" si="441"/>
        <v>60</v>
      </c>
      <c r="V84" s="42"/>
      <c r="W84" s="43"/>
      <c r="X84" s="83"/>
      <c r="Y84" s="42"/>
      <c r="Z84" s="119"/>
      <c r="AA84" s="40">
        <f t="shared" si="442"/>
        <v>65</v>
      </c>
      <c r="AB84" s="42"/>
      <c r="AC84" s="42"/>
      <c r="AD84" s="83"/>
      <c r="AE84" s="132"/>
    </row>
    <row r="85" spans="1:31" x14ac:dyDescent="0.25">
      <c r="A85" s="214">
        <v>20</v>
      </c>
      <c r="B85" s="201">
        <v>8.0120079999999998</v>
      </c>
      <c r="C85" s="204">
        <v>8.5121929999999999</v>
      </c>
      <c r="D85" s="14"/>
      <c r="E85" s="9"/>
      <c r="F85" s="9"/>
      <c r="G85" s="7">
        <v>45</v>
      </c>
      <c r="H85" s="18"/>
      <c r="I85" s="8">
        <f t="shared" ref="I85" si="485">H86</f>
        <v>60</v>
      </c>
      <c r="J85" s="9"/>
      <c r="K85" s="11"/>
      <c r="L85" s="79">
        <f t="shared" ref="L85" si="486">IF(F86=0,0,G85/(F86/1000*H86))</f>
        <v>7.5</v>
      </c>
      <c r="M85" s="75">
        <f t="shared" ref="M85" si="487">L85*H86</f>
        <v>450</v>
      </c>
      <c r="N85" s="147"/>
      <c r="O85" s="45"/>
      <c r="P85" s="46"/>
      <c r="Q85" s="46"/>
      <c r="R85" s="47">
        <v>45</v>
      </c>
      <c r="S85" s="121"/>
      <c r="T85" s="112"/>
      <c r="U85" s="8">
        <f t="shared" ref="U85" si="488">T86</f>
        <v>60</v>
      </c>
      <c r="V85" s="49"/>
      <c r="W85" s="50"/>
      <c r="X85" s="79">
        <f t="shared" si="388"/>
        <v>7.5</v>
      </c>
      <c r="Y85" s="127">
        <f t="shared" ref="Y85" si="489">X85*T86</f>
        <v>450</v>
      </c>
      <c r="Z85" s="45"/>
      <c r="AA85" s="8">
        <f t="shared" ref="AA85" si="490">Z86</f>
        <v>65</v>
      </c>
      <c r="AB85" s="46"/>
      <c r="AC85" s="46"/>
      <c r="AD85" s="79">
        <f t="shared" si="391"/>
        <v>6.9230769230769234</v>
      </c>
      <c r="AE85" s="51">
        <f t="shared" ref="AE85" si="491">AD85*Z86</f>
        <v>450</v>
      </c>
    </row>
    <row r="86" spans="1:31" x14ac:dyDescent="0.25">
      <c r="A86" s="215"/>
      <c r="B86" s="202"/>
      <c r="C86" s="205"/>
      <c r="D86" s="15">
        <v>225</v>
      </c>
      <c r="E86" s="6">
        <v>410.19</v>
      </c>
      <c r="F86" s="6">
        <v>100</v>
      </c>
      <c r="G86" s="10"/>
      <c r="H86" s="19">
        <v>60</v>
      </c>
      <c r="I86" s="8">
        <f t="shared" ref="I86" si="492">H86</f>
        <v>60</v>
      </c>
      <c r="J86" s="72">
        <f t="shared" si="394"/>
        <v>89</v>
      </c>
      <c r="K86" s="33">
        <f t="shared" ref="K86" si="493">(((H86)*(H86))/(12.96*D86))-((9.81*(F86/1000))/1500)</f>
        <v>1.2339139012345679</v>
      </c>
      <c r="L86" s="80"/>
      <c r="M86" s="44"/>
      <c r="N86" s="148"/>
      <c r="O86" s="52">
        <v>225</v>
      </c>
      <c r="P86" s="53">
        <f t="shared" ref="P86" si="494">(C85-B85)*1000-(R85+R87)</f>
        <v>410.18500000000012</v>
      </c>
      <c r="Q86" s="54">
        <v>100</v>
      </c>
      <c r="R86" s="55"/>
      <c r="S86" s="117"/>
      <c r="T86" s="58">
        <v>60</v>
      </c>
      <c r="U86" s="8">
        <f t="shared" ref="U86" si="495">T86</f>
        <v>60</v>
      </c>
      <c r="V86" s="72">
        <f t="shared" si="398"/>
        <v>89</v>
      </c>
      <c r="W86" s="56">
        <f t="shared" ref="W86" si="496">(((T86)*(T86))/(12.96*O86))-((9.81*(Q86/1000))/1500)</f>
        <v>1.2339139012345679</v>
      </c>
      <c r="X86" s="82"/>
      <c r="Y86" s="128"/>
      <c r="Z86" s="52">
        <v>65</v>
      </c>
      <c r="AA86" s="8">
        <f t="shared" ref="AA86" si="497">Z86</f>
        <v>65</v>
      </c>
      <c r="AB86" s="72">
        <f t="shared" si="401"/>
        <v>122</v>
      </c>
      <c r="AC86" s="56">
        <f t="shared" ref="AC86" si="498">(((Z86)*(Z86))/(12.96*O86))-((9.81*(Q86/1000))/1500)</f>
        <v>1.4482486063100137</v>
      </c>
      <c r="AD86" s="84"/>
      <c r="AE86" s="57"/>
    </row>
    <row r="87" spans="1:31" ht="15.75" thickBot="1" x14ac:dyDescent="0.3">
      <c r="A87" s="216"/>
      <c r="B87" s="203"/>
      <c r="C87" s="206"/>
      <c r="D87" s="34"/>
      <c r="E87" s="35"/>
      <c r="F87" s="35"/>
      <c r="G87" s="36">
        <v>45</v>
      </c>
      <c r="H87" s="37"/>
      <c r="I87" s="38">
        <f t="shared" ref="I87" si="499">H86</f>
        <v>60</v>
      </c>
      <c r="J87" s="35"/>
      <c r="K87" s="39"/>
      <c r="L87" s="79">
        <f t="shared" ref="L87" si="500">IF(F86=0,0,G87/(F86/1000*H86))</f>
        <v>7.5</v>
      </c>
      <c r="M87" s="75">
        <f t="shared" ref="M87" si="501">L87*H86</f>
        <v>450</v>
      </c>
      <c r="N87" s="187"/>
      <c r="O87" s="59"/>
      <c r="P87" s="60"/>
      <c r="Q87" s="60"/>
      <c r="R87" s="61">
        <v>45</v>
      </c>
      <c r="S87" s="118"/>
      <c r="T87" s="64"/>
      <c r="U87" s="38">
        <f t="shared" ref="U87" si="502">T86</f>
        <v>60</v>
      </c>
      <c r="V87" s="60"/>
      <c r="W87" s="62"/>
      <c r="X87" s="79">
        <f t="shared" si="407"/>
        <v>7.5</v>
      </c>
      <c r="Y87" s="75">
        <f t="shared" ref="Y87" si="503">X87*T86</f>
        <v>450</v>
      </c>
      <c r="Z87" s="59"/>
      <c r="AA87" s="38">
        <f t="shared" ref="AA87" si="504">Z86</f>
        <v>65</v>
      </c>
      <c r="AB87" s="60"/>
      <c r="AC87" s="60"/>
      <c r="AD87" s="79">
        <f t="shared" si="410"/>
        <v>6.9230769230769234</v>
      </c>
      <c r="AE87" s="63">
        <f t="shared" ref="AE87" si="505">AD87*Z86</f>
        <v>450</v>
      </c>
    </row>
    <row r="88" spans="1:31" ht="15.75" thickBot="1" x14ac:dyDescent="0.3">
      <c r="A88" s="3" t="s">
        <v>19</v>
      </c>
      <c r="B88" s="207">
        <f>(B89-C85)*1000</f>
        <v>22.997999999999408</v>
      </c>
      <c r="C88" s="208"/>
      <c r="D88" s="66"/>
      <c r="E88" s="40"/>
      <c r="F88" s="40"/>
      <c r="G88" s="40"/>
      <c r="H88" s="40"/>
      <c r="I88" s="40">
        <f t="shared" si="440"/>
        <v>60</v>
      </c>
      <c r="J88" s="40"/>
      <c r="K88" s="41"/>
      <c r="L88" s="81"/>
      <c r="M88" s="40"/>
      <c r="N88" s="149"/>
      <c r="O88" s="119"/>
      <c r="P88" s="42"/>
      <c r="Q88" s="42"/>
      <c r="R88" s="42"/>
      <c r="S88" s="120"/>
      <c r="T88" s="42"/>
      <c r="U88" s="40">
        <f t="shared" si="441"/>
        <v>60</v>
      </c>
      <c r="V88" s="42"/>
      <c r="W88" s="43"/>
      <c r="X88" s="83"/>
      <c r="Y88" s="42"/>
      <c r="Z88" s="119"/>
      <c r="AA88" s="40">
        <f t="shared" si="442"/>
        <v>65</v>
      </c>
      <c r="AB88" s="42"/>
      <c r="AC88" s="42"/>
      <c r="AD88" s="83"/>
      <c r="AE88" s="132"/>
    </row>
    <row r="89" spans="1:31" x14ac:dyDescent="0.25">
      <c r="A89" s="198">
        <v>21</v>
      </c>
      <c r="B89" s="201">
        <v>8.5351909999999993</v>
      </c>
      <c r="C89" s="204">
        <v>8.9292069999999999</v>
      </c>
      <c r="D89" s="14"/>
      <c r="E89" s="9"/>
      <c r="F89" s="9"/>
      <c r="G89" s="7">
        <v>48</v>
      </c>
      <c r="H89" s="18"/>
      <c r="I89" s="8">
        <f t="shared" ref="I89" si="506">H90</f>
        <v>60</v>
      </c>
      <c r="J89" s="9"/>
      <c r="K89" s="11"/>
      <c r="L89" s="79">
        <f t="shared" ref="L89" si="507">IF(F90=0,0,G89/(F90/1000*H90))</f>
        <v>8</v>
      </c>
      <c r="M89" s="75">
        <f t="shared" ref="M89" si="508">L89*H90</f>
        <v>480</v>
      </c>
      <c r="N89" s="147"/>
      <c r="O89" s="45"/>
      <c r="P89" s="46"/>
      <c r="Q89" s="46"/>
      <c r="R89" s="47">
        <v>48</v>
      </c>
      <c r="S89" s="121"/>
      <c r="T89" s="112"/>
      <c r="U89" s="8">
        <f t="shared" ref="U89" si="509">T90</f>
        <v>60</v>
      </c>
      <c r="V89" s="49"/>
      <c r="W89" s="50"/>
      <c r="X89" s="79">
        <f t="shared" si="416"/>
        <v>8</v>
      </c>
      <c r="Y89" s="127">
        <f t="shared" ref="Y89" si="510">X89*T90</f>
        <v>480</v>
      </c>
      <c r="Z89" s="45"/>
      <c r="AA89" s="8">
        <f t="shared" ref="AA89" si="511">Z90</f>
        <v>65</v>
      </c>
      <c r="AB89" s="46"/>
      <c r="AC89" s="46"/>
      <c r="AD89" s="79">
        <f t="shared" si="419"/>
        <v>7.384615384615385</v>
      </c>
      <c r="AE89" s="51">
        <f t="shared" ref="AE89" si="512">AD89*Z90</f>
        <v>480</v>
      </c>
    </row>
    <row r="90" spans="1:31" x14ac:dyDescent="0.25">
      <c r="A90" s="199"/>
      <c r="B90" s="202"/>
      <c r="C90" s="205"/>
      <c r="D90" s="15">
        <v>220</v>
      </c>
      <c r="E90" s="6">
        <v>274.02</v>
      </c>
      <c r="F90" s="6">
        <v>100</v>
      </c>
      <c r="G90" s="10"/>
      <c r="H90" s="19">
        <v>60</v>
      </c>
      <c r="I90" s="8">
        <f t="shared" ref="I90" si="513">H90</f>
        <v>60</v>
      </c>
      <c r="J90" s="72">
        <f t="shared" si="422"/>
        <v>94</v>
      </c>
      <c r="K90" s="33">
        <f t="shared" ref="K90" si="514">(((H90)*(H90))/(12.96*D90))-((9.81*(F90/1000))/1500)</f>
        <v>1.2619722626262626</v>
      </c>
      <c r="L90" s="80"/>
      <c r="M90" s="44"/>
      <c r="N90" s="148"/>
      <c r="O90" s="52">
        <v>220</v>
      </c>
      <c r="P90" s="53">
        <f t="shared" ref="P90" si="515">(C89-B89)*1000-(R89+R91)</f>
        <v>274.01600000000059</v>
      </c>
      <c r="Q90" s="54">
        <v>100</v>
      </c>
      <c r="R90" s="55"/>
      <c r="S90" s="117"/>
      <c r="T90" s="58">
        <v>60</v>
      </c>
      <c r="U90" s="8">
        <f t="shared" ref="U90" si="516">T90</f>
        <v>60</v>
      </c>
      <c r="V90" s="72">
        <f t="shared" si="426"/>
        <v>94</v>
      </c>
      <c r="W90" s="56">
        <f t="shared" ref="W90" si="517">(((T90)*(T90))/(12.96*O90))-((9.81*(Q90/1000))/1500)</f>
        <v>1.2619722626262626</v>
      </c>
      <c r="X90" s="82"/>
      <c r="Y90" s="128"/>
      <c r="Z90" s="52">
        <v>65</v>
      </c>
      <c r="AA90" s="8">
        <f t="shared" ref="AA90" si="518">Z90</f>
        <v>65</v>
      </c>
      <c r="AB90" s="72">
        <f t="shared" si="429"/>
        <v>127</v>
      </c>
      <c r="AC90" s="56">
        <f t="shared" ref="AC90" si="519">(((Z90)*(Z90))/(12.96*O90))-((9.81*(Q90/1000))/1500)</f>
        <v>1.4811782109988776</v>
      </c>
      <c r="AD90" s="84"/>
      <c r="AE90" s="57"/>
    </row>
    <row r="91" spans="1:31" ht="15.75" thickBot="1" x14ac:dyDescent="0.3">
      <c r="A91" s="200"/>
      <c r="B91" s="203"/>
      <c r="C91" s="206"/>
      <c r="D91" s="34"/>
      <c r="E91" s="35"/>
      <c r="F91" s="35"/>
      <c r="G91" s="36">
        <v>72</v>
      </c>
      <c r="H91" s="37"/>
      <c r="I91" s="38">
        <f t="shared" ref="I91" si="520">H90</f>
        <v>60</v>
      </c>
      <c r="J91" s="35"/>
      <c r="K91" s="39"/>
      <c r="L91" s="79">
        <f t="shared" ref="L91" si="521">IF(F90=0,0,G91/(F90/1000*H90))</f>
        <v>12</v>
      </c>
      <c r="M91" s="75">
        <f t="shared" ref="M91" si="522">L91*H90</f>
        <v>720</v>
      </c>
      <c r="N91" s="187"/>
      <c r="O91" s="59"/>
      <c r="P91" s="60"/>
      <c r="Q91" s="60"/>
      <c r="R91" s="61">
        <v>72</v>
      </c>
      <c r="S91" s="118"/>
      <c r="T91" s="64"/>
      <c r="U91" s="38">
        <f t="shared" ref="U91" si="523">T90</f>
        <v>60</v>
      </c>
      <c r="V91" s="60"/>
      <c r="W91" s="62"/>
      <c r="X91" s="79">
        <f t="shared" si="435"/>
        <v>12</v>
      </c>
      <c r="Y91" s="75">
        <f t="shared" ref="Y91" si="524">X91*T90</f>
        <v>720</v>
      </c>
      <c r="Z91" s="59"/>
      <c r="AA91" s="38">
        <f t="shared" ref="AA91" si="525">Z90</f>
        <v>65</v>
      </c>
      <c r="AB91" s="60"/>
      <c r="AC91" s="60"/>
      <c r="AD91" s="79">
        <f t="shared" si="438"/>
        <v>11.076923076923077</v>
      </c>
      <c r="AE91" s="63">
        <f t="shared" ref="AE91" si="526">AD91*Z90</f>
        <v>720</v>
      </c>
    </row>
    <row r="92" spans="1:31" ht="15.75" thickBot="1" x14ac:dyDescent="0.3">
      <c r="A92" s="3" t="s">
        <v>19</v>
      </c>
      <c r="B92" s="207">
        <f>(B93-C89)*1000</f>
        <v>394.47099999999932</v>
      </c>
      <c r="C92" s="208"/>
      <c r="D92" s="66"/>
      <c r="E92" s="40"/>
      <c r="F92" s="40"/>
      <c r="G92" s="40"/>
      <c r="H92" s="40"/>
      <c r="I92" s="40">
        <f t="shared" si="440"/>
        <v>60</v>
      </c>
      <c r="J92" s="40"/>
      <c r="K92" s="41"/>
      <c r="L92" s="81"/>
      <c r="M92" s="40"/>
      <c r="N92" s="149"/>
      <c r="O92" s="119"/>
      <c r="P92" s="42"/>
      <c r="Q92" s="42"/>
      <c r="R92" s="42"/>
      <c r="S92" s="120"/>
      <c r="T92" s="42"/>
      <c r="U92" s="40">
        <f t="shared" si="441"/>
        <v>60</v>
      </c>
      <c r="V92" s="42"/>
      <c r="W92" s="43"/>
      <c r="X92" s="83"/>
      <c r="Y92" s="42"/>
      <c r="Z92" s="119"/>
      <c r="AA92" s="40">
        <f t="shared" si="442"/>
        <v>65</v>
      </c>
      <c r="AB92" s="42"/>
      <c r="AC92" s="42"/>
      <c r="AD92" s="83"/>
      <c r="AE92" s="132"/>
    </row>
    <row r="93" spans="1:31" x14ac:dyDescent="0.25">
      <c r="A93" s="198">
        <v>22</v>
      </c>
      <c r="B93" s="201">
        <v>9.3236779999999992</v>
      </c>
      <c r="C93" s="204">
        <v>9.6128099999999996</v>
      </c>
      <c r="D93" s="14"/>
      <c r="E93" s="9"/>
      <c r="F93" s="9"/>
      <c r="G93" s="7">
        <v>48</v>
      </c>
      <c r="H93" s="18"/>
      <c r="I93" s="8">
        <f t="shared" ref="I93" si="527">H94</f>
        <v>60</v>
      </c>
      <c r="J93" s="9"/>
      <c r="K93" s="11"/>
      <c r="L93" s="79">
        <f t="shared" ref="L93" si="528">IF(F94=0,0,G93/(F94/1000*H94))</f>
        <v>8</v>
      </c>
      <c r="M93" s="75">
        <f t="shared" ref="M93" si="529">L93*H94</f>
        <v>480</v>
      </c>
      <c r="N93" s="147"/>
      <c r="O93" s="45"/>
      <c r="P93" s="46"/>
      <c r="Q93" s="46"/>
      <c r="R93" s="47">
        <v>48</v>
      </c>
      <c r="S93" s="121"/>
      <c r="T93" s="112"/>
      <c r="U93" s="8">
        <f t="shared" ref="U93" si="530">T94</f>
        <v>60</v>
      </c>
      <c r="V93" s="49"/>
      <c r="W93" s="50"/>
      <c r="X93" s="79">
        <f t="shared" si="388"/>
        <v>8</v>
      </c>
      <c r="Y93" s="127">
        <f t="shared" ref="Y93" si="531">X93*T94</f>
        <v>480</v>
      </c>
      <c r="Z93" s="45"/>
      <c r="AA93" s="8">
        <f t="shared" ref="AA93" si="532">Z94</f>
        <v>65</v>
      </c>
      <c r="AB93" s="46"/>
      <c r="AC93" s="46"/>
      <c r="AD93" s="79">
        <f t="shared" si="391"/>
        <v>7.384615384615385</v>
      </c>
      <c r="AE93" s="51">
        <f t="shared" ref="AE93" si="533">AD93*Z94</f>
        <v>480</v>
      </c>
    </row>
    <row r="94" spans="1:31" x14ac:dyDescent="0.25">
      <c r="A94" s="199"/>
      <c r="B94" s="202"/>
      <c r="C94" s="205"/>
      <c r="D94" s="15">
        <v>225</v>
      </c>
      <c r="E94" s="6">
        <v>193.13</v>
      </c>
      <c r="F94" s="6">
        <v>100</v>
      </c>
      <c r="G94" s="10"/>
      <c r="H94" s="19">
        <v>60</v>
      </c>
      <c r="I94" s="8">
        <f t="shared" ref="I94" si="534">H94</f>
        <v>60</v>
      </c>
      <c r="J94" s="72">
        <f t="shared" si="394"/>
        <v>89</v>
      </c>
      <c r="K94" s="33">
        <f t="shared" ref="K94" si="535">(((H94)*(H94))/(12.96*D94))-((9.81*(F94/1000))/1500)</f>
        <v>1.2339139012345679</v>
      </c>
      <c r="L94" s="80"/>
      <c r="M94" s="44"/>
      <c r="N94" s="148"/>
      <c r="O94" s="52">
        <v>225</v>
      </c>
      <c r="P94" s="53">
        <f t="shared" ref="P94" si="536">(C93-B93)*1000-(R93+R95)</f>
        <v>193.1320000000004</v>
      </c>
      <c r="Q94" s="54">
        <v>100</v>
      </c>
      <c r="R94" s="55"/>
      <c r="S94" s="117"/>
      <c r="T94" s="58">
        <v>60</v>
      </c>
      <c r="U94" s="8">
        <f t="shared" ref="U94" si="537">T94</f>
        <v>60</v>
      </c>
      <c r="V94" s="72">
        <f t="shared" si="398"/>
        <v>89</v>
      </c>
      <c r="W94" s="56">
        <f t="shared" ref="W94" si="538">(((T94)*(T94))/(12.96*O94))-((9.81*(Q94/1000))/1500)</f>
        <v>1.2339139012345679</v>
      </c>
      <c r="X94" s="82"/>
      <c r="Y94" s="128"/>
      <c r="Z94" s="52">
        <v>65</v>
      </c>
      <c r="AA94" s="8">
        <f t="shared" ref="AA94" si="539">Z94</f>
        <v>65</v>
      </c>
      <c r="AB94" s="72">
        <f t="shared" si="401"/>
        <v>122</v>
      </c>
      <c r="AC94" s="56">
        <f t="shared" ref="AC94" si="540">(((Z94)*(Z94))/(12.96*O94))-((9.81*(Q94/1000))/1500)</f>
        <v>1.4482486063100137</v>
      </c>
      <c r="AD94" s="84"/>
      <c r="AE94" s="57"/>
    </row>
    <row r="95" spans="1:31" ht="15.75" thickBot="1" x14ac:dyDescent="0.3">
      <c r="A95" s="200"/>
      <c r="B95" s="203"/>
      <c r="C95" s="206"/>
      <c r="D95" s="34"/>
      <c r="E95" s="35"/>
      <c r="F95" s="35"/>
      <c r="G95" s="36">
        <v>48</v>
      </c>
      <c r="H95" s="37"/>
      <c r="I95" s="38">
        <f t="shared" ref="I95" si="541">H94</f>
        <v>60</v>
      </c>
      <c r="J95" s="35"/>
      <c r="K95" s="39"/>
      <c r="L95" s="79">
        <f t="shared" ref="L95" si="542">IF(F94=0,0,G95/(F94/1000*H94))</f>
        <v>8</v>
      </c>
      <c r="M95" s="75">
        <f t="shared" ref="M95" si="543">L95*H94</f>
        <v>480</v>
      </c>
      <c r="N95" s="187"/>
      <c r="O95" s="59"/>
      <c r="P95" s="60"/>
      <c r="Q95" s="60"/>
      <c r="R95" s="61">
        <v>48</v>
      </c>
      <c r="S95" s="118"/>
      <c r="T95" s="64"/>
      <c r="U95" s="38">
        <f t="shared" ref="U95" si="544">T94</f>
        <v>60</v>
      </c>
      <c r="V95" s="60"/>
      <c r="W95" s="62"/>
      <c r="X95" s="79">
        <f t="shared" si="407"/>
        <v>8</v>
      </c>
      <c r="Y95" s="75">
        <f t="shared" ref="Y95" si="545">X95*T94</f>
        <v>480</v>
      </c>
      <c r="Z95" s="59"/>
      <c r="AA95" s="38">
        <f t="shared" ref="AA95" si="546">Z94</f>
        <v>65</v>
      </c>
      <c r="AB95" s="60"/>
      <c r="AC95" s="60"/>
      <c r="AD95" s="79">
        <f t="shared" si="410"/>
        <v>7.384615384615385</v>
      </c>
      <c r="AE95" s="63">
        <f t="shared" ref="AE95" si="547">AD95*Z94</f>
        <v>480</v>
      </c>
    </row>
    <row r="96" spans="1:31" ht="30.75" customHeight="1" thickBot="1" x14ac:dyDescent="0.3">
      <c r="A96" s="3" t="s">
        <v>19</v>
      </c>
      <c r="B96" s="207">
        <f>(B97-C93)*1000</f>
        <v>19.923000000000357</v>
      </c>
      <c r="C96" s="208"/>
      <c r="D96" s="66"/>
      <c r="E96" s="40"/>
      <c r="F96" s="40"/>
      <c r="G96" s="40"/>
      <c r="H96" s="40"/>
      <c r="I96" s="40">
        <f t="shared" si="440"/>
        <v>60</v>
      </c>
      <c r="J96" s="40"/>
      <c r="K96" s="41"/>
      <c r="L96" s="81"/>
      <c r="M96" s="40"/>
      <c r="N96" s="195" t="s">
        <v>34</v>
      </c>
      <c r="O96" s="119"/>
      <c r="P96" s="42"/>
      <c r="Q96" s="42"/>
      <c r="R96" s="42"/>
      <c r="S96" s="120"/>
      <c r="T96" s="42"/>
      <c r="U96" s="40">
        <f t="shared" si="441"/>
        <v>60</v>
      </c>
      <c r="V96" s="42"/>
      <c r="W96" s="43"/>
      <c r="X96" s="83"/>
      <c r="Y96" s="42"/>
      <c r="Z96" s="119"/>
      <c r="AA96" s="40">
        <f t="shared" si="442"/>
        <v>65</v>
      </c>
      <c r="AB96" s="42"/>
      <c r="AC96" s="42"/>
      <c r="AD96" s="83"/>
      <c r="AE96" s="132"/>
    </row>
    <row r="97" spans="1:31" x14ac:dyDescent="0.25">
      <c r="A97" s="198">
        <v>23</v>
      </c>
      <c r="B97" s="201">
        <v>9.632733</v>
      </c>
      <c r="C97" s="204">
        <v>10.100538999999999</v>
      </c>
      <c r="D97" s="14"/>
      <c r="E97" s="9"/>
      <c r="F97" s="9"/>
      <c r="G97" s="7">
        <v>48</v>
      </c>
      <c r="H97" s="18"/>
      <c r="I97" s="8">
        <f t="shared" ref="I97" si="548">H98</f>
        <v>30</v>
      </c>
      <c r="J97" s="9"/>
      <c r="K97" s="11"/>
      <c r="L97" s="79">
        <f t="shared" ref="L97" si="549">IF(F98=0,0,G97/(F98/1000*H98))</f>
        <v>16</v>
      </c>
      <c r="M97" s="75">
        <f t="shared" ref="M97" si="550">L97*H98</f>
        <v>480</v>
      </c>
      <c r="N97" s="275"/>
      <c r="O97" s="45"/>
      <c r="P97" s="46"/>
      <c r="Q97" s="46"/>
      <c r="R97" s="47">
        <v>48</v>
      </c>
      <c r="S97" s="121"/>
      <c r="T97" s="112"/>
      <c r="U97" s="8">
        <f t="shared" ref="U97" si="551">T98</f>
        <v>60</v>
      </c>
      <c r="V97" s="49"/>
      <c r="W97" s="50"/>
      <c r="X97" s="79">
        <f t="shared" si="416"/>
        <v>8</v>
      </c>
      <c r="Y97" s="127">
        <f t="shared" ref="Y97" si="552">X97*T98</f>
        <v>480</v>
      </c>
      <c r="Z97" s="45"/>
      <c r="AA97" s="8">
        <f t="shared" ref="AA97" si="553">Z98</f>
        <v>65</v>
      </c>
      <c r="AB97" s="46"/>
      <c r="AC97" s="46"/>
      <c r="AD97" s="79">
        <f t="shared" si="419"/>
        <v>7.384615384615385</v>
      </c>
      <c r="AE97" s="51">
        <f t="shared" ref="AE97" si="554">AD97*Z98</f>
        <v>480</v>
      </c>
    </row>
    <row r="98" spans="1:31" x14ac:dyDescent="0.25">
      <c r="A98" s="199"/>
      <c r="B98" s="202"/>
      <c r="C98" s="205"/>
      <c r="D98" s="15">
        <v>220</v>
      </c>
      <c r="E98" s="6">
        <v>359.81</v>
      </c>
      <c r="F98" s="6">
        <v>100</v>
      </c>
      <c r="G98" s="10"/>
      <c r="H98" s="19">
        <v>30</v>
      </c>
      <c r="I98" s="8">
        <f t="shared" ref="I98" si="555">H98</f>
        <v>30</v>
      </c>
      <c r="J98" s="72">
        <f t="shared" si="422"/>
        <v>-51</v>
      </c>
      <c r="K98" s="33">
        <f t="shared" ref="K98" si="556">(((H98)*(H98))/(12.96*D98))-((9.81*(F98/1000))/1500)</f>
        <v>0.31500256565656565</v>
      </c>
      <c r="L98" s="80"/>
      <c r="M98" s="44"/>
      <c r="N98" s="148"/>
      <c r="O98" s="52">
        <v>220</v>
      </c>
      <c r="P98" s="53">
        <f t="shared" ref="P98" si="557">(C97-B97)*1000-(R97+R99)</f>
        <v>359.80599999999947</v>
      </c>
      <c r="Q98" s="54">
        <v>100</v>
      </c>
      <c r="R98" s="55"/>
      <c r="S98" s="117"/>
      <c r="T98" s="58">
        <v>60</v>
      </c>
      <c r="U98" s="8">
        <f t="shared" ref="U98" si="558">T98</f>
        <v>60</v>
      </c>
      <c r="V98" s="72">
        <f t="shared" si="426"/>
        <v>94</v>
      </c>
      <c r="W98" s="56">
        <f t="shared" ref="W98" si="559">(((T98)*(T98))/(12.96*O98))-((9.81*(Q98/1000))/1500)</f>
        <v>1.2619722626262626</v>
      </c>
      <c r="X98" s="82"/>
      <c r="Y98" s="128"/>
      <c r="Z98" s="52">
        <v>65</v>
      </c>
      <c r="AA98" s="8">
        <f t="shared" ref="AA98" si="560">Z98</f>
        <v>65</v>
      </c>
      <c r="AB98" s="72">
        <f t="shared" si="429"/>
        <v>127</v>
      </c>
      <c r="AC98" s="56">
        <f t="shared" ref="AC98" si="561">(((Z98)*(Z98))/(12.96*O98))-((9.81*(Q98/1000))/1500)</f>
        <v>1.4811782109988776</v>
      </c>
      <c r="AD98" s="84"/>
      <c r="AE98" s="57"/>
    </row>
    <row r="99" spans="1:31" ht="15.75" thickBot="1" x14ac:dyDescent="0.3">
      <c r="A99" s="200"/>
      <c r="B99" s="203"/>
      <c r="C99" s="206"/>
      <c r="D99" s="34"/>
      <c r="E99" s="35"/>
      <c r="F99" s="35"/>
      <c r="G99" s="36">
        <v>60</v>
      </c>
      <c r="H99" s="37"/>
      <c r="I99" s="38">
        <f t="shared" ref="I99" si="562">H98</f>
        <v>30</v>
      </c>
      <c r="J99" s="35"/>
      <c r="K99" s="39"/>
      <c r="L99" s="79">
        <f t="shared" ref="L99" si="563">IF(F98=0,0,G99/(F98/1000*H98))</f>
        <v>20</v>
      </c>
      <c r="M99" s="75">
        <f t="shared" ref="M99" si="564">L99*H98</f>
        <v>600</v>
      </c>
      <c r="N99" s="187"/>
      <c r="O99" s="59"/>
      <c r="P99" s="60"/>
      <c r="Q99" s="60"/>
      <c r="R99" s="61">
        <v>60</v>
      </c>
      <c r="S99" s="118"/>
      <c r="T99" s="64"/>
      <c r="U99" s="38">
        <f t="shared" ref="U99" si="565">T98</f>
        <v>60</v>
      </c>
      <c r="V99" s="60"/>
      <c r="W99" s="62"/>
      <c r="X99" s="79">
        <f t="shared" si="435"/>
        <v>10</v>
      </c>
      <c r="Y99" s="75">
        <f t="shared" ref="Y99" si="566">X99*T98</f>
        <v>600</v>
      </c>
      <c r="Z99" s="59"/>
      <c r="AA99" s="38">
        <f t="shared" ref="AA99" si="567">Z98</f>
        <v>65</v>
      </c>
      <c r="AB99" s="60"/>
      <c r="AC99" s="60"/>
      <c r="AD99" s="79">
        <f t="shared" si="438"/>
        <v>9.2307692307692299</v>
      </c>
      <c r="AE99" s="63">
        <f t="shared" ref="AE99" si="568">AD99*Z98</f>
        <v>600</v>
      </c>
    </row>
    <row r="100" spans="1:31" ht="15.75" thickBot="1" x14ac:dyDescent="0.3">
      <c r="A100" s="3" t="s">
        <v>19</v>
      </c>
      <c r="B100" s="207">
        <f>(B101-C97)*1000</f>
        <v>221.79299999999989</v>
      </c>
      <c r="C100" s="208"/>
      <c r="D100" s="66"/>
      <c r="E100" s="40"/>
      <c r="F100" s="40"/>
      <c r="G100" s="40"/>
      <c r="H100" s="40"/>
      <c r="I100" s="40">
        <f t="shared" si="440"/>
        <v>60</v>
      </c>
      <c r="J100" s="40"/>
      <c r="K100" s="41"/>
      <c r="L100" s="81"/>
      <c r="M100" s="40"/>
      <c r="N100" s="149"/>
      <c r="O100" s="119"/>
      <c r="P100" s="42"/>
      <c r="Q100" s="42"/>
      <c r="R100" s="42"/>
      <c r="S100" s="120"/>
      <c r="T100" s="42"/>
      <c r="U100" s="40">
        <f t="shared" si="441"/>
        <v>60</v>
      </c>
      <c r="V100" s="42"/>
      <c r="W100" s="43"/>
      <c r="X100" s="83"/>
      <c r="Y100" s="42"/>
      <c r="Z100" s="119"/>
      <c r="AA100" s="40">
        <f t="shared" si="442"/>
        <v>65</v>
      </c>
      <c r="AB100" s="42"/>
      <c r="AC100" s="42"/>
      <c r="AD100" s="83"/>
      <c r="AE100" s="132"/>
    </row>
    <row r="101" spans="1:31" x14ac:dyDescent="0.25">
      <c r="A101" s="198">
        <v>24</v>
      </c>
      <c r="B101" s="201">
        <v>10.322331999999999</v>
      </c>
      <c r="C101" s="204">
        <v>10.559318999999999</v>
      </c>
      <c r="D101" s="14"/>
      <c r="E101" s="9"/>
      <c r="F101" s="9"/>
      <c r="G101" s="7">
        <v>48</v>
      </c>
      <c r="H101" s="18"/>
      <c r="I101" s="8">
        <f t="shared" ref="I101" si="569">H102</f>
        <v>60</v>
      </c>
      <c r="J101" s="9"/>
      <c r="K101" s="11"/>
      <c r="L101" s="79">
        <f t="shared" ref="L101" si="570">IF(F102=0,0,G101/(F102/1000*H102))</f>
        <v>8</v>
      </c>
      <c r="M101" s="75">
        <f t="shared" ref="M101" si="571">L101*H102</f>
        <v>480</v>
      </c>
      <c r="N101" s="147"/>
      <c r="O101" s="45"/>
      <c r="P101" s="46"/>
      <c r="Q101" s="46"/>
      <c r="R101" s="47">
        <v>48</v>
      </c>
      <c r="S101" s="121"/>
      <c r="T101" s="112"/>
      <c r="U101" s="8">
        <f t="shared" ref="U101" si="572">T102</f>
        <v>60</v>
      </c>
      <c r="V101" s="49"/>
      <c r="W101" s="50"/>
      <c r="X101" s="79">
        <f t="shared" si="388"/>
        <v>8</v>
      </c>
      <c r="Y101" s="127">
        <f t="shared" ref="Y101" si="573">X101*T102</f>
        <v>480</v>
      </c>
      <c r="Z101" s="45"/>
      <c r="AA101" s="8">
        <f t="shared" ref="AA101" si="574">Z102</f>
        <v>65</v>
      </c>
      <c r="AB101" s="46"/>
      <c r="AC101" s="46"/>
      <c r="AD101" s="79">
        <f t="shared" si="391"/>
        <v>7.384615384615385</v>
      </c>
      <c r="AE101" s="51">
        <f t="shared" ref="AE101" si="575">AD101*Z102</f>
        <v>480</v>
      </c>
    </row>
    <row r="102" spans="1:31" x14ac:dyDescent="0.25">
      <c r="A102" s="199"/>
      <c r="B102" s="202"/>
      <c r="C102" s="205"/>
      <c r="D102" s="15">
        <v>225</v>
      </c>
      <c r="E102" s="6">
        <v>140.99</v>
      </c>
      <c r="F102" s="6">
        <v>100</v>
      </c>
      <c r="G102" s="10"/>
      <c r="H102" s="19">
        <v>60</v>
      </c>
      <c r="I102" s="8">
        <f t="shared" ref="I102" si="576">H102</f>
        <v>60</v>
      </c>
      <c r="J102" s="72">
        <f t="shared" si="394"/>
        <v>89</v>
      </c>
      <c r="K102" s="33">
        <f t="shared" ref="K102" si="577">(((H102)*(H102))/(12.96*D102))-((9.81*(F102/1000))/1500)</f>
        <v>1.2339139012345679</v>
      </c>
      <c r="L102" s="80"/>
      <c r="M102" s="44"/>
      <c r="N102" s="148"/>
      <c r="O102" s="52">
        <v>225</v>
      </c>
      <c r="P102" s="53">
        <f t="shared" ref="P102" si="578">(C101-B101)*1000-(R101+R103)</f>
        <v>140.98699999999917</v>
      </c>
      <c r="Q102" s="54">
        <v>100</v>
      </c>
      <c r="R102" s="55"/>
      <c r="S102" s="117"/>
      <c r="T102" s="58">
        <v>60</v>
      </c>
      <c r="U102" s="8">
        <f t="shared" ref="U102" si="579">T102</f>
        <v>60</v>
      </c>
      <c r="V102" s="72">
        <f t="shared" si="398"/>
        <v>89</v>
      </c>
      <c r="W102" s="56">
        <f t="shared" ref="W102" si="580">(((T102)*(T102))/(12.96*O102))-((9.81*(Q102/1000))/1500)</f>
        <v>1.2339139012345679</v>
      </c>
      <c r="X102" s="82"/>
      <c r="Y102" s="128"/>
      <c r="Z102" s="52">
        <v>65</v>
      </c>
      <c r="AA102" s="8">
        <f t="shared" ref="AA102" si="581">Z102</f>
        <v>65</v>
      </c>
      <c r="AB102" s="72">
        <f t="shared" si="401"/>
        <v>122</v>
      </c>
      <c r="AC102" s="56">
        <f t="shared" ref="AC102" si="582">(((Z102)*(Z102))/(12.96*O102))-((9.81*(Q102/1000))/1500)</f>
        <v>1.4482486063100137</v>
      </c>
      <c r="AD102" s="84"/>
      <c r="AE102" s="57"/>
    </row>
    <row r="103" spans="1:31" ht="15.75" thickBot="1" x14ac:dyDescent="0.3">
      <c r="A103" s="200"/>
      <c r="B103" s="203"/>
      <c r="C103" s="206"/>
      <c r="D103" s="34"/>
      <c r="E103" s="35"/>
      <c r="F103" s="35"/>
      <c r="G103" s="36">
        <v>48</v>
      </c>
      <c r="H103" s="37"/>
      <c r="I103" s="38">
        <f t="shared" ref="I103" si="583">H102</f>
        <v>60</v>
      </c>
      <c r="J103" s="35"/>
      <c r="K103" s="39"/>
      <c r="L103" s="79">
        <f t="shared" ref="L103" si="584">IF(F102=0,0,G103/(F102/1000*H102))</f>
        <v>8</v>
      </c>
      <c r="M103" s="75">
        <f t="shared" ref="M103" si="585">L103*H102</f>
        <v>480</v>
      </c>
      <c r="N103" s="187"/>
      <c r="O103" s="59"/>
      <c r="P103" s="60"/>
      <c r="Q103" s="60"/>
      <c r="R103" s="61">
        <v>48</v>
      </c>
      <c r="S103" s="118"/>
      <c r="T103" s="64"/>
      <c r="U103" s="38">
        <f t="shared" ref="U103" si="586">T102</f>
        <v>60</v>
      </c>
      <c r="V103" s="60"/>
      <c r="W103" s="62"/>
      <c r="X103" s="79">
        <f t="shared" si="407"/>
        <v>8</v>
      </c>
      <c r="Y103" s="75">
        <f t="shared" ref="Y103" si="587">X103*T102</f>
        <v>480</v>
      </c>
      <c r="Z103" s="59"/>
      <c r="AA103" s="38">
        <f t="shared" ref="AA103" si="588">Z102</f>
        <v>65</v>
      </c>
      <c r="AB103" s="60"/>
      <c r="AC103" s="60"/>
      <c r="AD103" s="79">
        <f t="shared" si="410"/>
        <v>7.384615384615385</v>
      </c>
      <c r="AE103" s="63">
        <f t="shared" ref="AE103" si="589">AD103*Z102</f>
        <v>480</v>
      </c>
    </row>
    <row r="104" spans="1:31" ht="15.75" thickBot="1" x14ac:dyDescent="0.3">
      <c r="A104" s="3" t="s">
        <v>19</v>
      </c>
      <c r="B104" s="207">
        <f>(B105-C101)*1000</f>
        <v>15.412000000001314</v>
      </c>
      <c r="C104" s="208"/>
      <c r="D104" s="66"/>
      <c r="E104" s="40"/>
      <c r="F104" s="40"/>
      <c r="G104" s="40"/>
      <c r="H104" s="40"/>
      <c r="I104" s="40">
        <f t="shared" si="440"/>
        <v>60</v>
      </c>
      <c r="J104" s="40"/>
      <c r="K104" s="41"/>
      <c r="L104" s="81"/>
      <c r="M104" s="40"/>
      <c r="N104" s="149"/>
      <c r="O104" s="119"/>
      <c r="P104" s="42"/>
      <c r="Q104" s="42"/>
      <c r="R104" s="42"/>
      <c r="S104" s="120"/>
      <c r="T104" s="42"/>
      <c r="U104" s="40">
        <f t="shared" si="441"/>
        <v>60</v>
      </c>
      <c r="V104" s="42"/>
      <c r="W104" s="43"/>
      <c r="X104" s="83"/>
      <c r="Y104" s="42"/>
      <c r="Z104" s="119"/>
      <c r="AA104" s="40">
        <f t="shared" si="442"/>
        <v>65</v>
      </c>
      <c r="AB104" s="42"/>
      <c r="AC104" s="42"/>
      <c r="AD104" s="83"/>
      <c r="AE104" s="132"/>
    </row>
    <row r="105" spans="1:31" x14ac:dyDescent="0.25">
      <c r="A105" s="198">
        <v>25</v>
      </c>
      <c r="B105" s="201">
        <v>10.574731</v>
      </c>
      <c r="C105" s="204">
        <v>10.779643999999999</v>
      </c>
      <c r="D105" s="14"/>
      <c r="E105" s="9"/>
      <c r="F105" s="9"/>
      <c r="G105" s="7">
        <v>48</v>
      </c>
      <c r="H105" s="18"/>
      <c r="I105" s="8">
        <f t="shared" ref="I105" si="590">H106</f>
        <v>60</v>
      </c>
      <c r="J105" s="9"/>
      <c r="K105" s="11"/>
      <c r="L105" s="79">
        <f t="shared" ref="L105" si="591">IF(F106=0,0,G105/(F106/1000*H106))</f>
        <v>8</v>
      </c>
      <c r="M105" s="75">
        <f t="shared" ref="M105" si="592">L105*H106</f>
        <v>480</v>
      </c>
      <c r="N105" s="147"/>
      <c r="O105" s="45"/>
      <c r="P105" s="46"/>
      <c r="Q105" s="46"/>
      <c r="R105" s="47">
        <v>48</v>
      </c>
      <c r="S105" s="121"/>
      <c r="T105" s="112"/>
      <c r="U105" s="8">
        <f t="shared" ref="U105" si="593">T106</f>
        <v>60</v>
      </c>
      <c r="V105" s="49"/>
      <c r="W105" s="50"/>
      <c r="X105" s="79">
        <f t="shared" si="416"/>
        <v>8</v>
      </c>
      <c r="Y105" s="127">
        <f t="shared" ref="Y105" si="594">X105*T106</f>
        <v>480</v>
      </c>
      <c r="Z105" s="45"/>
      <c r="AA105" s="8">
        <f t="shared" ref="AA105" si="595">Z106</f>
        <v>65</v>
      </c>
      <c r="AB105" s="46"/>
      <c r="AC105" s="46"/>
      <c r="AD105" s="79">
        <f t="shared" si="419"/>
        <v>7.384615384615385</v>
      </c>
      <c r="AE105" s="51">
        <f t="shared" ref="AE105" si="596">AD105*Z106</f>
        <v>480</v>
      </c>
    </row>
    <row r="106" spans="1:31" x14ac:dyDescent="0.25">
      <c r="A106" s="199"/>
      <c r="B106" s="202"/>
      <c r="C106" s="205"/>
      <c r="D106" s="15">
        <v>225</v>
      </c>
      <c r="E106" s="6">
        <v>108.91</v>
      </c>
      <c r="F106" s="6">
        <v>100</v>
      </c>
      <c r="G106" s="10"/>
      <c r="H106" s="19">
        <v>60</v>
      </c>
      <c r="I106" s="8">
        <f t="shared" ref="I106" si="597">H106</f>
        <v>60</v>
      </c>
      <c r="J106" s="72">
        <f t="shared" si="422"/>
        <v>89</v>
      </c>
      <c r="K106" s="33">
        <f t="shared" ref="K106" si="598">(((H106)*(H106))/(12.96*D106))-((9.81*(F106/1000))/1500)</f>
        <v>1.2339139012345679</v>
      </c>
      <c r="L106" s="80"/>
      <c r="M106" s="44"/>
      <c r="N106" s="148"/>
      <c r="O106" s="52">
        <v>225</v>
      </c>
      <c r="P106" s="53">
        <f t="shared" ref="P106" si="599">(C105-B105)*1000-(R105+R107)</f>
        <v>108.91299999999944</v>
      </c>
      <c r="Q106" s="54">
        <v>100</v>
      </c>
      <c r="R106" s="55"/>
      <c r="S106" s="117"/>
      <c r="T106" s="58">
        <v>60</v>
      </c>
      <c r="U106" s="8">
        <f t="shared" ref="U106" si="600">T106</f>
        <v>60</v>
      </c>
      <c r="V106" s="72">
        <f t="shared" si="426"/>
        <v>89</v>
      </c>
      <c r="W106" s="56">
        <f t="shared" ref="W106" si="601">(((T106)*(T106))/(12.96*O106))-((9.81*(Q106/1000))/1500)</f>
        <v>1.2339139012345679</v>
      </c>
      <c r="X106" s="82"/>
      <c r="Y106" s="128"/>
      <c r="Z106" s="52">
        <v>65</v>
      </c>
      <c r="AA106" s="8">
        <f t="shared" ref="AA106" si="602">Z106</f>
        <v>65</v>
      </c>
      <c r="AB106" s="72">
        <f t="shared" si="429"/>
        <v>122</v>
      </c>
      <c r="AC106" s="56">
        <f t="shared" ref="AC106" si="603">(((Z106)*(Z106))/(12.96*O106))-((9.81*(Q106/1000))/1500)</f>
        <v>1.4482486063100137</v>
      </c>
      <c r="AD106" s="84"/>
      <c r="AE106" s="57"/>
    </row>
    <row r="107" spans="1:31" ht="15.75" thickBot="1" x14ac:dyDescent="0.3">
      <c r="A107" s="200"/>
      <c r="B107" s="203"/>
      <c r="C107" s="206"/>
      <c r="D107" s="34"/>
      <c r="E107" s="35"/>
      <c r="F107" s="35"/>
      <c r="G107" s="36">
        <v>48</v>
      </c>
      <c r="H107" s="37"/>
      <c r="I107" s="38">
        <f t="shared" ref="I107" si="604">H106</f>
        <v>60</v>
      </c>
      <c r="J107" s="35"/>
      <c r="K107" s="39"/>
      <c r="L107" s="79">
        <f t="shared" ref="L107" si="605">IF(F106=0,0,G107/(F106/1000*H106))</f>
        <v>8</v>
      </c>
      <c r="M107" s="75">
        <f t="shared" ref="M107" si="606">L107*H106</f>
        <v>480</v>
      </c>
      <c r="N107" s="187"/>
      <c r="O107" s="59"/>
      <c r="P107" s="60"/>
      <c r="Q107" s="60"/>
      <c r="R107" s="61">
        <v>48</v>
      </c>
      <c r="S107" s="118"/>
      <c r="T107" s="64"/>
      <c r="U107" s="38">
        <f t="shared" ref="U107" si="607">T106</f>
        <v>60</v>
      </c>
      <c r="V107" s="60"/>
      <c r="W107" s="62"/>
      <c r="X107" s="79">
        <f t="shared" si="435"/>
        <v>8</v>
      </c>
      <c r="Y107" s="75">
        <f t="shared" ref="Y107" si="608">X107*T106</f>
        <v>480</v>
      </c>
      <c r="Z107" s="59"/>
      <c r="AA107" s="38">
        <f t="shared" ref="AA107" si="609">Z106</f>
        <v>65</v>
      </c>
      <c r="AB107" s="60"/>
      <c r="AC107" s="60"/>
      <c r="AD107" s="79">
        <f t="shared" si="438"/>
        <v>7.384615384615385</v>
      </c>
      <c r="AE107" s="63">
        <f t="shared" ref="AE107" si="610">AD107*Z106</f>
        <v>480</v>
      </c>
    </row>
    <row r="108" spans="1:31" ht="15.75" thickBot="1" x14ac:dyDescent="0.3">
      <c r="A108" s="3" t="s">
        <v>19</v>
      </c>
      <c r="B108" s="207">
        <f>(B109-C105)*1000</f>
        <v>36.782000000000536</v>
      </c>
      <c r="C108" s="208"/>
      <c r="D108" s="66"/>
      <c r="E108" s="40"/>
      <c r="F108" s="40"/>
      <c r="G108" s="40"/>
      <c r="H108" s="40"/>
      <c r="I108" s="40">
        <f t="shared" si="440"/>
        <v>60</v>
      </c>
      <c r="J108" s="40"/>
      <c r="K108" s="41"/>
      <c r="L108" s="81"/>
      <c r="M108" s="40"/>
      <c r="N108" s="149"/>
      <c r="O108" s="119"/>
      <c r="P108" s="42"/>
      <c r="Q108" s="42"/>
      <c r="R108" s="42"/>
      <c r="S108" s="120"/>
      <c r="T108" s="42"/>
      <c r="U108" s="40">
        <f t="shared" si="441"/>
        <v>60</v>
      </c>
      <c r="V108" s="42"/>
      <c r="W108" s="43"/>
      <c r="X108" s="83"/>
      <c r="Y108" s="42"/>
      <c r="Z108" s="119"/>
      <c r="AA108" s="40">
        <f t="shared" si="442"/>
        <v>70</v>
      </c>
      <c r="AB108" s="42"/>
      <c r="AC108" s="42"/>
      <c r="AD108" s="83"/>
      <c r="AE108" s="132"/>
    </row>
    <row r="109" spans="1:31" x14ac:dyDescent="0.25">
      <c r="A109" s="198">
        <v>26</v>
      </c>
      <c r="B109" s="201">
        <v>10.816426</v>
      </c>
      <c r="C109" s="204">
        <v>10.990186999999999</v>
      </c>
      <c r="D109" s="14"/>
      <c r="E109" s="9"/>
      <c r="F109" s="9"/>
      <c r="G109" s="7">
        <v>41.28</v>
      </c>
      <c r="H109" s="18"/>
      <c r="I109" s="8">
        <f t="shared" ref="I109" si="611">H110</f>
        <v>60</v>
      </c>
      <c r="J109" s="9"/>
      <c r="K109" s="11"/>
      <c r="L109" s="79">
        <f t="shared" ref="L109" si="612">IF(F110=0,0,G109/(F110/1000*H110))</f>
        <v>8.0000000000000018</v>
      </c>
      <c r="M109" s="75">
        <f t="shared" ref="M109" si="613">L109*H110</f>
        <v>480.00000000000011</v>
      </c>
      <c r="N109" s="147"/>
      <c r="O109" s="45"/>
      <c r="P109" s="46"/>
      <c r="Q109" s="46"/>
      <c r="R109" s="47">
        <v>41.28</v>
      </c>
      <c r="S109" s="121"/>
      <c r="T109" s="112"/>
      <c r="U109" s="8">
        <f t="shared" ref="U109" si="614">T110</f>
        <v>60</v>
      </c>
      <c r="V109" s="49"/>
      <c r="W109" s="50"/>
      <c r="X109" s="79">
        <f t="shared" si="388"/>
        <v>8.0000000000000018</v>
      </c>
      <c r="Y109" s="127">
        <f t="shared" ref="Y109" si="615">X109*T110</f>
        <v>480.00000000000011</v>
      </c>
      <c r="Z109" s="45"/>
      <c r="AA109" s="8">
        <f t="shared" ref="AA109" si="616">Z110</f>
        <v>70</v>
      </c>
      <c r="AB109" s="46"/>
      <c r="AC109" s="46"/>
      <c r="AD109" s="79">
        <f t="shared" si="391"/>
        <v>6.8571428571428577</v>
      </c>
      <c r="AE109" s="51">
        <f t="shared" ref="AE109" si="617">AD109*Z110</f>
        <v>480.00000000000006</v>
      </c>
    </row>
    <row r="110" spans="1:31" x14ac:dyDescent="0.25">
      <c r="A110" s="200"/>
      <c r="B110" s="202"/>
      <c r="C110" s="205"/>
      <c r="D110" s="15">
        <v>300</v>
      </c>
      <c r="E110" s="6">
        <v>91.2</v>
      </c>
      <c r="F110" s="6">
        <v>86</v>
      </c>
      <c r="G110" s="10"/>
      <c r="H110" s="19">
        <v>60</v>
      </c>
      <c r="I110" s="8">
        <f t="shared" ref="I110" si="618">H110</f>
        <v>60</v>
      </c>
      <c r="J110" s="72">
        <f t="shared" si="394"/>
        <v>56</v>
      </c>
      <c r="K110" s="33">
        <f t="shared" ref="K110" si="619">(((H110)*(H110))/(12.96*D110))-((9.81*(F110/1000))/1500)</f>
        <v>0.92536348592592577</v>
      </c>
      <c r="L110" s="80"/>
      <c r="M110" s="44"/>
      <c r="N110" s="148"/>
      <c r="O110" s="52">
        <v>300</v>
      </c>
      <c r="P110" s="53">
        <f t="shared" ref="P110" si="620">(C109-B109)*1000-(R109+R111)</f>
        <v>91.200999999998942</v>
      </c>
      <c r="Q110" s="54">
        <v>86</v>
      </c>
      <c r="R110" s="55"/>
      <c r="S110" s="117"/>
      <c r="T110" s="58">
        <v>60</v>
      </c>
      <c r="U110" s="8">
        <f t="shared" ref="U110" si="621">T110</f>
        <v>60</v>
      </c>
      <c r="V110" s="72">
        <f t="shared" si="398"/>
        <v>56</v>
      </c>
      <c r="W110" s="56">
        <f t="shared" ref="W110" si="622">(((T110)*(T110))/(12.96*O110))-((9.81*(Q110/1000))/1500)</f>
        <v>0.92536348592592577</v>
      </c>
      <c r="X110" s="82"/>
      <c r="Y110" s="128"/>
      <c r="Z110" s="52">
        <v>70</v>
      </c>
      <c r="AA110" s="8">
        <f t="shared" ref="AA110" si="623">Z110</f>
        <v>70</v>
      </c>
      <c r="AB110" s="72">
        <f t="shared" si="401"/>
        <v>107</v>
      </c>
      <c r="AC110" s="56">
        <f t="shared" ref="AC110" si="624">(((Z110)*(Z110))/(12.96*O110))-((9.81*(Q110/1000))/1500)</f>
        <v>1.2597256258436214</v>
      </c>
      <c r="AD110" s="84"/>
      <c r="AE110" s="57"/>
    </row>
    <row r="111" spans="1:31" ht="15.75" thickBot="1" x14ac:dyDescent="0.3">
      <c r="A111" s="200"/>
      <c r="B111" s="203"/>
      <c r="C111" s="206"/>
      <c r="D111" s="34"/>
      <c r="E111" s="35"/>
      <c r="F111" s="35"/>
      <c r="G111" s="36">
        <v>41.28</v>
      </c>
      <c r="H111" s="37"/>
      <c r="I111" s="38">
        <f t="shared" ref="I111" si="625">H110</f>
        <v>60</v>
      </c>
      <c r="J111" s="35"/>
      <c r="K111" s="39"/>
      <c r="L111" s="79">
        <f t="shared" ref="L111" si="626">IF(F110=0,0,G111/(F110/1000*H110))</f>
        <v>8.0000000000000018</v>
      </c>
      <c r="M111" s="75">
        <f t="shared" ref="M111" si="627">L111*H110</f>
        <v>480.00000000000011</v>
      </c>
      <c r="N111" s="187"/>
      <c r="O111" s="59"/>
      <c r="P111" s="60"/>
      <c r="Q111" s="60"/>
      <c r="R111" s="61">
        <v>41.28</v>
      </c>
      <c r="S111" s="118"/>
      <c r="T111" s="64"/>
      <c r="U111" s="38">
        <f t="shared" ref="U111" si="628">T110</f>
        <v>60</v>
      </c>
      <c r="V111" s="60"/>
      <c r="W111" s="62"/>
      <c r="X111" s="79">
        <f t="shared" si="407"/>
        <v>8.0000000000000018</v>
      </c>
      <c r="Y111" s="75">
        <f t="shared" ref="Y111" si="629">X111*T110</f>
        <v>480.00000000000011</v>
      </c>
      <c r="Z111" s="59"/>
      <c r="AA111" s="38">
        <f t="shared" ref="AA111" si="630">Z110</f>
        <v>70</v>
      </c>
      <c r="AB111" s="60"/>
      <c r="AC111" s="60"/>
      <c r="AD111" s="79">
        <f t="shared" si="410"/>
        <v>6.8571428571428577</v>
      </c>
      <c r="AE111" s="63">
        <f t="shared" ref="AE111" si="631">AD111*Z110</f>
        <v>480.00000000000006</v>
      </c>
    </row>
    <row r="112" spans="1:31" ht="15.75" thickBot="1" x14ac:dyDescent="0.3">
      <c r="A112" s="3" t="s">
        <v>19</v>
      </c>
      <c r="B112" s="207">
        <f>(B113-C109)*1000</f>
        <v>269.3580000000004</v>
      </c>
      <c r="C112" s="208"/>
      <c r="D112" s="66"/>
      <c r="E112" s="40"/>
      <c r="F112" s="40"/>
      <c r="G112" s="40"/>
      <c r="H112" s="40"/>
      <c r="I112" s="40">
        <f t="shared" si="440"/>
        <v>60</v>
      </c>
      <c r="J112" s="40"/>
      <c r="K112" s="41"/>
      <c r="L112" s="81"/>
      <c r="M112" s="40"/>
      <c r="N112" s="149"/>
      <c r="O112" s="119"/>
      <c r="P112" s="42"/>
      <c r="Q112" s="42"/>
      <c r="R112" s="42"/>
      <c r="S112" s="120"/>
      <c r="T112" s="42"/>
      <c r="U112" s="40">
        <f t="shared" si="441"/>
        <v>60</v>
      </c>
      <c r="V112" s="42"/>
      <c r="W112" s="43"/>
      <c r="X112" s="83"/>
      <c r="Y112" s="42"/>
      <c r="Z112" s="119"/>
      <c r="AA112" s="40">
        <f t="shared" si="442"/>
        <v>75</v>
      </c>
      <c r="AB112" s="42"/>
      <c r="AC112" s="42"/>
      <c r="AD112" s="83"/>
      <c r="AE112" s="132"/>
    </row>
    <row r="113" spans="1:31" x14ac:dyDescent="0.25">
      <c r="A113" s="198">
        <v>27</v>
      </c>
      <c r="B113" s="201">
        <v>11.259544999999999</v>
      </c>
      <c r="C113" s="204">
        <v>11.480877999999999</v>
      </c>
      <c r="D113" s="14"/>
      <c r="E113" s="9"/>
      <c r="F113" s="9"/>
      <c r="G113" s="7">
        <v>38.4</v>
      </c>
      <c r="H113" s="18"/>
      <c r="I113" s="8">
        <f t="shared" ref="I113" si="632">H114</f>
        <v>60</v>
      </c>
      <c r="J113" s="9"/>
      <c r="K113" s="11"/>
      <c r="L113" s="79">
        <f t="shared" ref="L113" si="633">IF(F114=0,0,G113/(F114/1000*H114))</f>
        <v>10</v>
      </c>
      <c r="M113" s="75">
        <f t="shared" ref="M113" si="634">L113*H114</f>
        <v>600</v>
      </c>
      <c r="N113" s="147"/>
      <c r="O113" s="45"/>
      <c r="P113" s="46"/>
      <c r="Q113" s="46"/>
      <c r="R113" s="47">
        <v>38.4</v>
      </c>
      <c r="S113" s="121"/>
      <c r="T113" s="112"/>
      <c r="U113" s="8">
        <f t="shared" ref="U113" si="635">T114</f>
        <v>60</v>
      </c>
      <c r="V113" s="49"/>
      <c r="W113" s="50"/>
      <c r="X113" s="79">
        <f t="shared" si="416"/>
        <v>10</v>
      </c>
      <c r="Y113" s="127">
        <f t="shared" ref="Y113" si="636">X113*T114</f>
        <v>600</v>
      </c>
      <c r="Z113" s="45"/>
      <c r="AA113" s="8">
        <f t="shared" ref="AA113" si="637">Z114</f>
        <v>75</v>
      </c>
      <c r="AB113" s="46"/>
      <c r="AC113" s="46"/>
      <c r="AD113" s="79">
        <f t="shared" si="419"/>
        <v>8</v>
      </c>
      <c r="AE113" s="51">
        <f t="shared" ref="AE113" si="638">AD113*Z114</f>
        <v>600</v>
      </c>
    </row>
    <row r="114" spans="1:31" x14ac:dyDescent="0.25">
      <c r="A114" s="199"/>
      <c r="B114" s="202"/>
      <c r="C114" s="205"/>
      <c r="D114" s="15">
        <v>400</v>
      </c>
      <c r="E114" s="6">
        <v>144.46</v>
      </c>
      <c r="F114" s="6">
        <v>64</v>
      </c>
      <c r="G114" s="10"/>
      <c r="H114" s="19">
        <v>60</v>
      </c>
      <c r="I114" s="8">
        <f t="shared" ref="I114" si="639">H114</f>
        <v>60</v>
      </c>
      <c r="J114" s="72">
        <f t="shared" si="422"/>
        <v>43</v>
      </c>
      <c r="K114" s="33">
        <f t="shared" ref="K114" si="640">(((H114)*(H114))/(12.96*D114))-((9.81*(F114/1000))/1500)</f>
        <v>0.69402588444444446</v>
      </c>
      <c r="L114" s="80"/>
      <c r="M114" s="44"/>
      <c r="N114" s="148"/>
      <c r="O114" s="52">
        <v>400</v>
      </c>
      <c r="P114" s="53">
        <f t="shared" ref="P114" si="641">(C113-B113)*1000-(R113+R115)</f>
        <v>144.53299999999956</v>
      </c>
      <c r="Q114" s="54">
        <v>64</v>
      </c>
      <c r="R114" s="55"/>
      <c r="S114" s="117"/>
      <c r="T114" s="58">
        <v>60</v>
      </c>
      <c r="U114" s="8">
        <f t="shared" ref="U114" si="642">T114</f>
        <v>60</v>
      </c>
      <c r="V114" s="72">
        <f t="shared" si="426"/>
        <v>43</v>
      </c>
      <c r="W114" s="56">
        <f t="shared" ref="W114" si="643">(((T114)*(T114))/(12.96*O114))-((9.81*(Q114/1000))/1500)</f>
        <v>0.69402588444444446</v>
      </c>
      <c r="X114" s="82"/>
      <c r="Y114" s="128"/>
      <c r="Z114" s="52">
        <v>75</v>
      </c>
      <c r="AA114" s="8">
        <f t="shared" ref="AA114" si="644">Z114</f>
        <v>75</v>
      </c>
      <c r="AB114" s="72">
        <f t="shared" si="429"/>
        <v>102</v>
      </c>
      <c r="AC114" s="56">
        <f t="shared" ref="AC114" si="645">(((Z114)*(Z114))/(12.96*O114))-((9.81*(Q114/1000))/1500)</f>
        <v>1.0846508844444445</v>
      </c>
      <c r="AD114" s="84"/>
      <c r="AE114" s="57"/>
    </row>
    <row r="115" spans="1:31" ht="15.75" thickBot="1" x14ac:dyDescent="0.3">
      <c r="A115" s="200"/>
      <c r="B115" s="203"/>
      <c r="C115" s="206"/>
      <c r="D115" s="34"/>
      <c r="E115" s="35"/>
      <c r="F115" s="35"/>
      <c r="G115" s="36">
        <v>38.4</v>
      </c>
      <c r="H115" s="37"/>
      <c r="I115" s="38">
        <f t="shared" ref="I115" si="646">H114</f>
        <v>60</v>
      </c>
      <c r="J115" s="35"/>
      <c r="K115" s="39"/>
      <c r="L115" s="79">
        <f t="shared" ref="L115" si="647">IF(F114=0,0,G115/(F114/1000*H114))</f>
        <v>10</v>
      </c>
      <c r="M115" s="75">
        <f t="shared" ref="M115" si="648">L115*H114</f>
        <v>600</v>
      </c>
      <c r="N115" s="187"/>
      <c r="O115" s="59"/>
      <c r="P115" s="60"/>
      <c r="Q115" s="60"/>
      <c r="R115" s="61">
        <v>38.4</v>
      </c>
      <c r="S115" s="118"/>
      <c r="T115" s="64"/>
      <c r="U115" s="38">
        <f t="shared" ref="U115" si="649">T114</f>
        <v>60</v>
      </c>
      <c r="V115" s="60"/>
      <c r="W115" s="62"/>
      <c r="X115" s="79">
        <f t="shared" si="435"/>
        <v>10</v>
      </c>
      <c r="Y115" s="75">
        <f t="shared" ref="Y115" si="650">X115*T114</f>
        <v>600</v>
      </c>
      <c r="Z115" s="59"/>
      <c r="AA115" s="38">
        <f t="shared" ref="AA115" si="651">Z114</f>
        <v>75</v>
      </c>
      <c r="AB115" s="60"/>
      <c r="AC115" s="60"/>
      <c r="AD115" s="79">
        <f t="shared" si="438"/>
        <v>8</v>
      </c>
      <c r="AE115" s="63">
        <f t="shared" ref="AE115" si="652">AD115*Z114</f>
        <v>600</v>
      </c>
    </row>
    <row r="116" spans="1:31" ht="30.75" thickBot="1" x14ac:dyDescent="0.3">
      <c r="A116" s="3" t="s">
        <v>19</v>
      </c>
      <c r="B116" s="207">
        <f>(B117-C113)*1000</f>
        <v>505.73900000000015</v>
      </c>
      <c r="C116" s="208"/>
      <c r="D116" s="66"/>
      <c r="E116" s="40"/>
      <c r="F116" s="40"/>
      <c r="G116" s="40"/>
      <c r="H116" s="40"/>
      <c r="I116" s="40">
        <f t="shared" si="440"/>
        <v>60</v>
      </c>
      <c r="J116" s="40"/>
      <c r="K116" s="41"/>
      <c r="L116" s="81"/>
      <c r="M116" s="40"/>
      <c r="N116" s="153" t="s">
        <v>35</v>
      </c>
      <c r="O116" s="119"/>
      <c r="P116" s="42"/>
      <c r="Q116" s="42"/>
      <c r="R116" s="42"/>
      <c r="S116" s="120"/>
      <c r="T116" s="42"/>
      <c r="U116" s="40">
        <f t="shared" si="441"/>
        <v>75</v>
      </c>
      <c r="V116" s="42"/>
      <c r="W116" s="43"/>
      <c r="X116" s="83"/>
      <c r="Y116" s="42"/>
      <c r="Z116" s="119"/>
      <c r="AA116" s="40">
        <f t="shared" si="442"/>
        <v>80</v>
      </c>
      <c r="AB116" s="42"/>
      <c r="AC116" s="42"/>
      <c r="AD116" s="83"/>
      <c r="AE116" s="132"/>
    </row>
    <row r="117" spans="1:31" x14ac:dyDescent="0.25">
      <c r="A117" s="198">
        <v>28</v>
      </c>
      <c r="B117" s="201">
        <v>11.986616999999999</v>
      </c>
      <c r="C117" s="204">
        <v>12.019587999999999</v>
      </c>
      <c r="D117" s="14"/>
      <c r="E117" s="9"/>
      <c r="F117" s="9"/>
      <c r="G117" s="7"/>
      <c r="H117" s="18"/>
      <c r="I117" s="8">
        <v>60</v>
      </c>
      <c r="J117" s="9"/>
      <c r="K117" s="11"/>
      <c r="L117" s="79"/>
      <c r="M117" s="75"/>
      <c r="N117" s="147"/>
      <c r="O117" s="45"/>
      <c r="P117" s="46"/>
      <c r="Q117" s="46"/>
      <c r="R117" s="47">
        <v>0</v>
      </c>
      <c r="S117" s="121"/>
      <c r="T117" s="112"/>
      <c r="U117" s="8">
        <f t="shared" ref="U117" si="653">T118</f>
        <v>75</v>
      </c>
      <c r="V117" s="49"/>
      <c r="W117" s="50"/>
      <c r="X117" s="79">
        <f t="shared" si="388"/>
        <v>0</v>
      </c>
      <c r="Y117" s="127">
        <f t="shared" ref="Y117" si="654">X117*T118</f>
        <v>0</v>
      </c>
      <c r="Z117" s="45"/>
      <c r="AA117" s="8">
        <f t="shared" ref="AA117" si="655">Z118</f>
        <v>80</v>
      </c>
      <c r="AB117" s="46"/>
      <c r="AC117" s="46"/>
      <c r="AD117" s="79">
        <f t="shared" si="391"/>
        <v>0</v>
      </c>
      <c r="AE117" s="51">
        <f t="shared" ref="AE117" si="656">AD117*Z118</f>
        <v>0</v>
      </c>
    </row>
    <row r="118" spans="1:31" x14ac:dyDescent="0.25">
      <c r="A118" s="199"/>
      <c r="B118" s="202"/>
      <c r="C118" s="205"/>
      <c r="D118" s="15"/>
      <c r="E118" s="6"/>
      <c r="F118" s="6"/>
      <c r="G118" s="10"/>
      <c r="H118" s="19"/>
      <c r="I118" s="8">
        <v>60</v>
      </c>
      <c r="J118" s="72"/>
      <c r="K118" s="33" t="e">
        <f t="shared" ref="K118" si="657">(((H118)*(H118))/(12.96*D118))-((9.81*(F118/1000))/1500)</f>
        <v>#DIV/0!</v>
      </c>
      <c r="L118" s="80"/>
      <c r="M118" s="44"/>
      <c r="N118" s="148"/>
      <c r="O118" s="52">
        <v>30000</v>
      </c>
      <c r="P118" s="53">
        <f t="shared" ref="P118" si="658">(C117-B117)*1000-(R117+R119)</f>
        <v>32.970999999999862</v>
      </c>
      <c r="Q118" s="54">
        <v>0</v>
      </c>
      <c r="R118" s="55"/>
      <c r="S118" s="117"/>
      <c r="T118" s="58">
        <v>75</v>
      </c>
      <c r="U118" s="8">
        <f t="shared" ref="U118" si="659">T118</f>
        <v>75</v>
      </c>
      <c r="V118" s="72">
        <f t="shared" si="398"/>
        <v>3</v>
      </c>
      <c r="W118" s="56">
        <f t="shared" ref="W118" si="660">(((T118)*(T118))/(12.96*O118))-((9.81*(Q118/1000))/1500)</f>
        <v>1.4467592592592593E-2</v>
      </c>
      <c r="X118" s="82"/>
      <c r="Y118" s="128"/>
      <c r="Z118" s="52">
        <v>80</v>
      </c>
      <c r="AA118" s="8">
        <f t="shared" ref="AA118" si="661">Z118</f>
        <v>80</v>
      </c>
      <c r="AB118" s="72">
        <f t="shared" si="401"/>
        <v>3</v>
      </c>
      <c r="AC118" s="56">
        <f t="shared" ref="AC118" si="662">(((Z118)*(Z118))/(12.96*O118))-((9.81*(Q118/1000))/1500)</f>
        <v>1.646090534979424E-2</v>
      </c>
      <c r="AD118" s="84"/>
      <c r="AE118" s="57"/>
    </row>
    <row r="119" spans="1:31" ht="15.75" thickBot="1" x14ac:dyDescent="0.3">
      <c r="A119" s="200"/>
      <c r="B119" s="203"/>
      <c r="C119" s="206"/>
      <c r="D119" s="34"/>
      <c r="E119" s="35"/>
      <c r="F119" s="35"/>
      <c r="G119" s="36"/>
      <c r="H119" s="37"/>
      <c r="I119" s="38">
        <v>60</v>
      </c>
      <c r="J119" s="35"/>
      <c r="K119" s="39"/>
      <c r="L119" s="79"/>
      <c r="M119" s="75"/>
      <c r="N119" s="187"/>
      <c r="O119" s="59"/>
      <c r="P119" s="60"/>
      <c r="Q119" s="60"/>
      <c r="R119" s="61">
        <v>0</v>
      </c>
      <c r="S119" s="118"/>
      <c r="T119" s="64"/>
      <c r="U119" s="38">
        <f t="shared" ref="U119" si="663">T118</f>
        <v>75</v>
      </c>
      <c r="V119" s="60"/>
      <c r="W119" s="62"/>
      <c r="X119" s="79">
        <f t="shared" si="407"/>
        <v>0</v>
      </c>
      <c r="Y119" s="75">
        <f t="shared" ref="Y119" si="664">X119*T118</f>
        <v>0</v>
      </c>
      <c r="Z119" s="59"/>
      <c r="AA119" s="38">
        <f t="shared" ref="AA119" si="665">Z118</f>
        <v>80</v>
      </c>
      <c r="AB119" s="60"/>
      <c r="AC119" s="60"/>
      <c r="AD119" s="79">
        <f t="shared" si="410"/>
        <v>0</v>
      </c>
      <c r="AE119" s="63">
        <f t="shared" ref="AE119" si="666">AD119*Z118</f>
        <v>0</v>
      </c>
    </row>
    <row r="120" spans="1:31" ht="15.75" thickBot="1" x14ac:dyDescent="0.3">
      <c r="A120" s="3" t="s">
        <v>19</v>
      </c>
      <c r="B120" s="207">
        <f>(B121-C117)*1000</f>
        <v>135.37000000000177</v>
      </c>
      <c r="C120" s="208"/>
      <c r="D120" s="66"/>
      <c r="E120" s="40"/>
      <c r="F120" s="40"/>
      <c r="G120" s="40"/>
      <c r="H120" s="40"/>
      <c r="I120" s="40">
        <v>60</v>
      </c>
      <c r="J120" s="40"/>
      <c r="K120" s="41"/>
      <c r="L120" s="81"/>
      <c r="M120" s="40"/>
      <c r="N120" s="149"/>
      <c r="O120" s="119"/>
      <c r="P120" s="42"/>
      <c r="Q120" s="42"/>
      <c r="R120" s="42"/>
      <c r="S120" s="120"/>
      <c r="T120" s="42"/>
      <c r="U120" s="40">
        <f t="shared" si="441"/>
        <v>75</v>
      </c>
      <c r="V120" s="42"/>
      <c r="W120" s="43"/>
      <c r="X120" s="83"/>
      <c r="Y120" s="42"/>
      <c r="Z120" s="119"/>
      <c r="AA120" s="40">
        <f t="shared" si="442"/>
        <v>80</v>
      </c>
      <c r="AB120" s="42"/>
      <c r="AC120" s="42"/>
      <c r="AD120" s="83"/>
      <c r="AE120" s="132"/>
    </row>
    <row r="121" spans="1:31" x14ac:dyDescent="0.25">
      <c r="A121" s="198">
        <v>29</v>
      </c>
      <c r="B121" s="201">
        <v>12.154958000000001</v>
      </c>
      <c r="C121" s="204">
        <v>12.192947999999999</v>
      </c>
      <c r="D121" s="14"/>
      <c r="E121" s="9"/>
      <c r="F121" s="9"/>
      <c r="G121" s="7"/>
      <c r="H121" s="18"/>
      <c r="I121" s="8">
        <v>60</v>
      </c>
      <c r="J121" s="9"/>
      <c r="K121" s="11"/>
      <c r="L121" s="79"/>
      <c r="M121" s="75"/>
      <c r="N121" s="147"/>
      <c r="O121" s="45"/>
      <c r="P121" s="46"/>
      <c r="Q121" s="46"/>
      <c r="R121" s="47">
        <v>0</v>
      </c>
      <c r="S121" s="121"/>
      <c r="T121" s="112"/>
      <c r="U121" s="8">
        <f t="shared" ref="U121" si="667">T122</f>
        <v>75</v>
      </c>
      <c r="V121" s="49"/>
      <c r="W121" s="50"/>
      <c r="X121" s="79">
        <f t="shared" ref="X121" si="668">IF(Q122=0,0,R121/(Q122/1000*T122))</f>
        <v>0</v>
      </c>
      <c r="Y121" s="127">
        <f t="shared" ref="Y121" si="669">X121*T122</f>
        <v>0</v>
      </c>
      <c r="Z121" s="45"/>
      <c r="AA121" s="8">
        <f t="shared" ref="AA121" si="670">Z122</f>
        <v>80</v>
      </c>
      <c r="AB121" s="46"/>
      <c r="AC121" s="46"/>
      <c r="AD121" s="79">
        <f t="shared" ref="AD121" si="671">IF(Q122=0,0,R121/(Q122/1000*Z122))</f>
        <v>0</v>
      </c>
      <c r="AE121" s="51">
        <f t="shared" ref="AE121" si="672">AD121*Z122</f>
        <v>0</v>
      </c>
    </row>
    <row r="122" spans="1:31" x14ac:dyDescent="0.25">
      <c r="A122" s="199"/>
      <c r="B122" s="202"/>
      <c r="C122" s="205"/>
      <c r="D122" s="15"/>
      <c r="E122" s="6"/>
      <c r="F122" s="6"/>
      <c r="G122" s="10"/>
      <c r="H122" s="19"/>
      <c r="I122" s="8">
        <v>60</v>
      </c>
      <c r="J122" s="72"/>
      <c r="K122" s="33" t="e">
        <f t="shared" ref="K122" si="673">(((H122)*(H122))/(12.96*D122))-((9.81*(F122/1000))/1500)</f>
        <v>#DIV/0!</v>
      </c>
      <c r="L122" s="80"/>
      <c r="M122" s="44"/>
      <c r="N122" s="148"/>
      <c r="O122" s="52">
        <v>30000</v>
      </c>
      <c r="P122" s="53">
        <f t="shared" ref="P122" si="674">(C121-B121)*1000-(R121+R123)</f>
        <v>37.989999999998858</v>
      </c>
      <c r="Q122" s="54">
        <v>0</v>
      </c>
      <c r="R122" s="55"/>
      <c r="S122" s="117"/>
      <c r="T122" s="58">
        <v>75</v>
      </c>
      <c r="U122" s="8">
        <f t="shared" ref="U122" si="675">T122</f>
        <v>75</v>
      </c>
      <c r="V122" s="72">
        <f t="shared" ref="V122" si="676">CEILING(11.8*T122*T122/O122-Q122,1)</f>
        <v>3</v>
      </c>
      <c r="W122" s="56">
        <f t="shared" ref="W122" si="677">(((T122)*(T122))/(12.96*O122))-((9.81*(Q122/1000))/1500)</f>
        <v>1.4467592592592593E-2</v>
      </c>
      <c r="X122" s="82"/>
      <c r="Y122" s="128"/>
      <c r="Z122" s="52">
        <v>80</v>
      </c>
      <c r="AA122" s="8">
        <f t="shared" ref="AA122" si="678">Z122</f>
        <v>80</v>
      </c>
      <c r="AB122" s="72">
        <f t="shared" ref="AB122" si="679">CEILING(11.8*Z122*Z122/O122-Q122,1)</f>
        <v>3</v>
      </c>
      <c r="AC122" s="56">
        <f t="shared" ref="AC122" si="680">(((Z122)*(Z122))/(12.96*O122))-((9.81*(Q122/1000))/1500)</f>
        <v>1.646090534979424E-2</v>
      </c>
      <c r="AD122" s="84"/>
      <c r="AE122" s="57"/>
    </row>
    <row r="123" spans="1:31" ht="15.75" thickBot="1" x14ac:dyDescent="0.3">
      <c r="A123" s="200"/>
      <c r="B123" s="203"/>
      <c r="C123" s="206"/>
      <c r="D123" s="34"/>
      <c r="E123" s="35"/>
      <c r="F123" s="35"/>
      <c r="G123" s="36"/>
      <c r="H123" s="37"/>
      <c r="I123" s="38">
        <v>60</v>
      </c>
      <c r="J123" s="35"/>
      <c r="K123" s="39"/>
      <c r="L123" s="79"/>
      <c r="M123" s="75"/>
      <c r="N123" s="187"/>
      <c r="O123" s="59"/>
      <c r="P123" s="60"/>
      <c r="Q123" s="60"/>
      <c r="R123" s="61">
        <v>0</v>
      </c>
      <c r="S123" s="118"/>
      <c r="T123" s="64"/>
      <c r="U123" s="38">
        <f t="shared" ref="U123" si="681">T122</f>
        <v>75</v>
      </c>
      <c r="V123" s="60"/>
      <c r="W123" s="62"/>
      <c r="X123" s="79">
        <f t="shared" ref="X123" si="682">IF(Q122=0,0,R123/(Q122/1000*T122))</f>
        <v>0</v>
      </c>
      <c r="Y123" s="75">
        <f t="shared" ref="Y123" si="683">X123*T122</f>
        <v>0</v>
      </c>
      <c r="Z123" s="59"/>
      <c r="AA123" s="38">
        <f t="shared" ref="AA123" si="684">Z122</f>
        <v>80</v>
      </c>
      <c r="AB123" s="60"/>
      <c r="AC123" s="60"/>
      <c r="AD123" s="79">
        <f t="shared" ref="AD123" si="685">IF(Q122=0,0,R123/(Q122/1000*Z122))</f>
        <v>0</v>
      </c>
      <c r="AE123" s="63">
        <f t="shared" ref="AE123" si="686">AD123*Z122</f>
        <v>0</v>
      </c>
    </row>
    <row r="124" spans="1:31" ht="15.75" thickBot="1" x14ac:dyDescent="0.3">
      <c r="A124" s="3" t="s">
        <v>19</v>
      </c>
      <c r="B124" s="207">
        <f>(B125-C121)*1000</f>
        <v>114.74600000000024</v>
      </c>
      <c r="C124" s="208"/>
      <c r="D124" s="66"/>
      <c r="E124" s="40"/>
      <c r="F124" s="40"/>
      <c r="G124" s="40"/>
      <c r="H124" s="40"/>
      <c r="I124" s="40">
        <f>IF(I119&gt;I126,I119,I126)</f>
        <v>60</v>
      </c>
      <c r="J124" s="40"/>
      <c r="K124" s="41"/>
      <c r="L124" s="81"/>
      <c r="M124" s="40"/>
      <c r="N124" s="149"/>
      <c r="O124" s="119"/>
      <c r="P124" s="42"/>
      <c r="Q124" s="42"/>
      <c r="R124" s="42"/>
      <c r="S124" s="120"/>
      <c r="T124" s="42"/>
      <c r="U124" s="40">
        <f>IF(U119&gt;U126,U119,U126)</f>
        <v>75</v>
      </c>
      <c r="V124" s="42"/>
      <c r="W124" s="43"/>
      <c r="X124" s="83"/>
      <c r="Y124" s="42"/>
      <c r="Z124" s="119"/>
      <c r="AA124" s="40">
        <f>IF(AA119&gt;AA126,AA119,AA126)</f>
        <v>80</v>
      </c>
      <c r="AB124" s="42"/>
      <c r="AC124" s="42"/>
      <c r="AD124" s="83"/>
      <c r="AE124" s="132"/>
    </row>
    <row r="125" spans="1:31" x14ac:dyDescent="0.25">
      <c r="A125" s="198">
        <v>30</v>
      </c>
      <c r="B125" s="201">
        <v>12.307694</v>
      </c>
      <c r="C125" s="204">
        <v>12.751177999999999</v>
      </c>
      <c r="D125" s="14"/>
      <c r="E125" s="9"/>
      <c r="F125" s="9"/>
      <c r="G125" s="7">
        <v>20</v>
      </c>
      <c r="H125" s="18"/>
      <c r="I125" s="8">
        <f t="shared" ref="I125" si="687">H126</f>
        <v>60</v>
      </c>
      <c r="J125" s="9"/>
      <c r="K125" s="11"/>
      <c r="L125" s="79">
        <f t="shared" ref="L125" si="688">IF(F126=0,0,G125/(F126/1000*H126))</f>
        <v>8.3333333333333339</v>
      </c>
      <c r="M125" s="75">
        <f t="shared" ref="M125" si="689">L125*H126</f>
        <v>500.00000000000006</v>
      </c>
      <c r="N125" s="147"/>
      <c r="O125" s="45"/>
      <c r="P125" s="46"/>
      <c r="Q125" s="46"/>
      <c r="R125" s="47">
        <v>36</v>
      </c>
      <c r="S125" s="121"/>
      <c r="T125" s="112"/>
      <c r="U125" s="8">
        <f t="shared" ref="U125" si="690">T126</f>
        <v>75</v>
      </c>
      <c r="V125" s="49"/>
      <c r="W125" s="50"/>
      <c r="X125" s="79">
        <f t="shared" si="416"/>
        <v>9.6</v>
      </c>
      <c r="Y125" s="127">
        <f t="shared" ref="Y125" si="691">X125*T126</f>
        <v>720</v>
      </c>
      <c r="Z125" s="45"/>
      <c r="AA125" s="8">
        <f t="shared" ref="AA125" si="692">Z126</f>
        <v>80</v>
      </c>
      <c r="AB125" s="46"/>
      <c r="AC125" s="46"/>
      <c r="AD125" s="79">
        <f t="shared" si="419"/>
        <v>9</v>
      </c>
      <c r="AE125" s="51">
        <f t="shared" ref="AE125" si="693">AD125*Z126</f>
        <v>720</v>
      </c>
    </row>
    <row r="126" spans="1:31" x14ac:dyDescent="0.25">
      <c r="A126" s="199"/>
      <c r="B126" s="202"/>
      <c r="C126" s="205"/>
      <c r="D126" s="15">
        <v>500</v>
      </c>
      <c r="E126" s="6">
        <v>388</v>
      </c>
      <c r="F126" s="6">
        <v>40</v>
      </c>
      <c r="G126" s="10"/>
      <c r="H126" s="19">
        <v>60</v>
      </c>
      <c r="I126" s="8">
        <f t="shared" ref="I126" si="694">H126</f>
        <v>60</v>
      </c>
      <c r="J126" s="72">
        <f t="shared" si="422"/>
        <v>45</v>
      </c>
      <c r="K126" s="33">
        <f t="shared" ref="K126" si="695">(((H126)*(H126))/(12.96*D126))-((9.81*(F126/1000))/1500)</f>
        <v>0.55529395555555561</v>
      </c>
      <c r="L126" s="80"/>
      <c r="M126" s="44"/>
      <c r="N126" s="148"/>
      <c r="O126" s="52">
        <v>500</v>
      </c>
      <c r="P126" s="53">
        <f t="shared" ref="P126" si="696">(C125-B125)*1000-(R125+R127)</f>
        <v>371.48399999999975</v>
      </c>
      <c r="Q126" s="54">
        <v>50</v>
      </c>
      <c r="R126" s="55"/>
      <c r="S126" s="117"/>
      <c r="T126" s="58">
        <v>75</v>
      </c>
      <c r="U126" s="8">
        <f t="shared" ref="U126" si="697">T126</f>
        <v>75</v>
      </c>
      <c r="V126" s="72">
        <f t="shared" si="426"/>
        <v>83</v>
      </c>
      <c r="W126" s="56">
        <f t="shared" ref="W126" si="698">(((T126)*(T126))/(12.96*O126))-((9.81*(Q126/1000))/1500)</f>
        <v>0.86772855555555561</v>
      </c>
      <c r="X126" s="82"/>
      <c r="Y126" s="128"/>
      <c r="Z126" s="52">
        <v>80</v>
      </c>
      <c r="AA126" s="8">
        <f t="shared" ref="AA126" si="699">Z126</f>
        <v>80</v>
      </c>
      <c r="AB126" s="72">
        <f t="shared" si="429"/>
        <v>102</v>
      </c>
      <c r="AC126" s="56">
        <f t="shared" ref="AC126" si="700">(((Z126)*(Z126))/(12.96*O126))-((9.81*(Q126/1000))/1500)</f>
        <v>0.9873273209876543</v>
      </c>
      <c r="AD126" s="84"/>
      <c r="AE126" s="57"/>
    </row>
    <row r="127" spans="1:31" ht="15.75" thickBot="1" x14ac:dyDescent="0.3">
      <c r="A127" s="200"/>
      <c r="B127" s="203"/>
      <c r="C127" s="206"/>
      <c r="D127" s="34"/>
      <c r="E127" s="35"/>
      <c r="F127" s="35"/>
      <c r="G127" s="36">
        <v>20</v>
      </c>
      <c r="H127" s="37"/>
      <c r="I127" s="38">
        <f t="shared" ref="I127" si="701">H126</f>
        <v>60</v>
      </c>
      <c r="J127" s="35"/>
      <c r="K127" s="39"/>
      <c r="L127" s="79">
        <f t="shared" ref="L127" si="702">IF(F126=0,0,G127/(F126/1000*H126))</f>
        <v>8.3333333333333339</v>
      </c>
      <c r="M127" s="75">
        <f t="shared" ref="M127" si="703">L127*H126</f>
        <v>500.00000000000006</v>
      </c>
      <c r="N127" s="187"/>
      <c r="O127" s="59"/>
      <c r="P127" s="60"/>
      <c r="Q127" s="60"/>
      <c r="R127" s="61">
        <v>36</v>
      </c>
      <c r="S127" s="118"/>
      <c r="T127" s="64"/>
      <c r="U127" s="38">
        <f t="shared" ref="U127" si="704">T126</f>
        <v>75</v>
      </c>
      <c r="V127" s="60"/>
      <c r="W127" s="62"/>
      <c r="X127" s="79">
        <f t="shared" si="435"/>
        <v>9.6</v>
      </c>
      <c r="Y127" s="75">
        <f t="shared" ref="Y127" si="705">X127*T126</f>
        <v>720</v>
      </c>
      <c r="Z127" s="59"/>
      <c r="AA127" s="38">
        <f t="shared" ref="AA127" si="706">Z126</f>
        <v>80</v>
      </c>
      <c r="AB127" s="60"/>
      <c r="AC127" s="60"/>
      <c r="AD127" s="79">
        <f t="shared" si="438"/>
        <v>9</v>
      </c>
      <c r="AE127" s="63">
        <f t="shared" ref="AE127" si="707">AD127*Z126</f>
        <v>720</v>
      </c>
    </row>
    <row r="128" spans="1:31" ht="15.75" thickBot="1" x14ac:dyDescent="0.3">
      <c r="A128" s="3" t="s">
        <v>19</v>
      </c>
      <c r="B128" s="207">
        <f>(B129-C125)*1000</f>
        <v>532.25199999999973</v>
      </c>
      <c r="C128" s="208"/>
      <c r="D128" s="66"/>
      <c r="E128" s="40"/>
      <c r="F128" s="40"/>
      <c r="G128" s="40"/>
      <c r="H128" s="40"/>
      <c r="I128" s="40">
        <f t="shared" si="440"/>
        <v>60</v>
      </c>
      <c r="J128" s="40"/>
      <c r="K128" s="41"/>
      <c r="L128" s="81"/>
      <c r="M128" s="40"/>
      <c r="N128" s="149"/>
      <c r="O128" s="119"/>
      <c r="P128" s="42"/>
      <c r="Q128" s="42"/>
      <c r="R128" s="42"/>
      <c r="S128" s="120"/>
      <c r="T128" s="42"/>
      <c r="U128" s="40">
        <f t="shared" si="441"/>
        <v>75</v>
      </c>
      <c r="V128" s="42"/>
      <c r="W128" s="43"/>
      <c r="X128" s="83"/>
      <c r="Y128" s="42"/>
      <c r="Z128" s="119"/>
      <c r="AA128" s="40">
        <f t="shared" si="442"/>
        <v>80</v>
      </c>
      <c r="AB128" s="42"/>
      <c r="AC128" s="42"/>
      <c r="AD128" s="83"/>
      <c r="AE128" s="132"/>
    </row>
    <row r="129" spans="1:31" x14ac:dyDescent="0.25">
      <c r="A129" s="198">
        <v>31</v>
      </c>
      <c r="B129" s="201">
        <v>13.283429999999999</v>
      </c>
      <c r="C129" s="204">
        <v>13.303887</v>
      </c>
      <c r="D129" s="14"/>
      <c r="E129" s="9"/>
      <c r="F129" s="9"/>
      <c r="G129" s="7"/>
      <c r="H129" s="18"/>
      <c r="I129" s="8">
        <v>60</v>
      </c>
      <c r="J129" s="9"/>
      <c r="K129" s="11"/>
      <c r="L129" s="79"/>
      <c r="M129" s="75"/>
      <c r="N129" s="147"/>
      <c r="O129" s="45"/>
      <c r="P129" s="46"/>
      <c r="Q129" s="46"/>
      <c r="R129" s="47">
        <v>0</v>
      </c>
      <c r="S129" s="121"/>
      <c r="T129" s="112"/>
      <c r="U129" s="8">
        <f t="shared" ref="U129" si="708">T130</f>
        <v>75</v>
      </c>
      <c r="V129" s="49"/>
      <c r="W129" s="50"/>
      <c r="X129" s="79">
        <f t="shared" si="388"/>
        <v>0</v>
      </c>
      <c r="Y129" s="127">
        <f t="shared" ref="Y129" si="709">X129*T130</f>
        <v>0</v>
      </c>
      <c r="Z129" s="45"/>
      <c r="AA129" s="8">
        <f t="shared" ref="AA129" si="710">Z130</f>
        <v>80</v>
      </c>
      <c r="AB129" s="46"/>
      <c r="AC129" s="46"/>
      <c r="AD129" s="79">
        <f t="shared" si="391"/>
        <v>0</v>
      </c>
      <c r="AE129" s="51">
        <f t="shared" ref="AE129" si="711">AD129*Z130</f>
        <v>0</v>
      </c>
    </row>
    <row r="130" spans="1:31" x14ac:dyDescent="0.25">
      <c r="A130" s="199"/>
      <c r="B130" s="202"/>
      <c r="C130" s="205"/>
      <c r="D130" s="15"/>
      <c r="E130" s="6"/>
      <c r="F130" s="6"/>
      <c r="G130" s="10"/>
      <c r="H130" s="19"/>
      <c r="I130" s="8">
        <v>60</v>
      </c>
      <c r="J130" s="72"/>
      <c r="K130" s="33" t="e">
        <f t="shared" ref="K130" si="712">(((H130)*(H130))/(12.96*D130))-((9.81*(F130/1000))/1500)</f>
        <v>#DIV/0!</v>
      </c>
      <c r="L130" s="80"/>
      <c r="M130" s="44"/>
      <c r="N130" s="148"/>
      <c r="O130" s="52">
        <v>31000</v>
      </c>
      <c r="P130" s="53">
        <f t="shared" ref="P130" si="713">(C129-B129)*1000-(R129+R131)</f>
        <v>20.457000000000392</v>
      </c>
      <c r="Q130" s="54">
        <v>0</v>
      </c>
      <c r="R130" s="55"/>
      <c r="S130" s="117"/>
      <c r="T130" s="58">
        <v>75</v>
      </c>
      <c r="U130" s="8">
        <f t="shared" ref="U130" si="714">T130</f>
        <v>75</v>
      </c>
      <c r="V130" s="72">
        <f t="shared" si="398"/>
        <v>3</v>
      </c>
      <c r="W130" s="56">
        <f t="shared" ref="W130" si="715">(((T130)*(T130))/(12.96*O130))-((9.81*(Q130/1000))/1500)</f>
        <v>1.4000896057347671E-2</v>
      </c>
      <c r="X130" s="82"/>
      <c r="Y130" s="128"/>
      <c r="Z130" s="52">
        <v>80</v>
      </c>
      <c r="AA130" s="8">
        <f t="shared" ref="AA130" si="716">Z130</f>
        <v>80</v>
      </c>
      <c r="AB130" s="72">
        <f t="shared" si="401"/>
        <v>3</v>
      </c>
      <c r="AC130" s="56">
        <f t="shared" ref="AC130" si="717">(((Z130)*(Z130))/(12.96*O130))-((9.81*(Q130/1000))/1500)</f>
        <v>1.5929908403026681E-2</v>
      </c>
      <c r="AD130" s="84"/>
      <c r="AE130" s="57"/>
    </row>
    <row r="131" spans="1:31" ht="15.75" thickBot="1" x14ac:dyDescent="0.3">
      <c r="A131" s="200"/>
      <c r="B131" s="203"/>
      <c r="C131" s="206"/>
      <c r="D131" s="34"/>
      <c r="E131" s="35"/>
      <c r="F131" s="35"/>
      <c r="G131" s="36"/>
      <c r="H131" s="37"/>
      <c r="I131" s="38">
        <v>60</v>
      </c>
      <c r="J131" s="35"/>
      <c r="K131" s="39"/>
      <c r="L131" s="79"/>
      <c r="M131" s="75"/>
      <c r="N131" s="187"/>
      <c r="O131" s="59"/>
      <c r="P131" s="60"/>
      <c r="Q131" s="60"/>
      <c r="R131" s="61">
        <v>0</v>
      </c>
      <c r="S131" s="118"/>
      <c r="T131" s="64"/>
      <c r="U131" s="38">
        <f t="shared" ref="U131" si="718">T130</f>
        <v>75</v>
      </c>
      <c r="V131" s="60"/>
      <c r="W131" s="62"/>
      <c r="X131" s="79">
        <f t="shared" si="407"/>
        <v>0</v>
      </c>
      <c r="Y131" s="75">
        <f t="shared" ref="Y131" si="719">X131*T130</f>
        <v>0</v>
      </c>
      <c r="Z131" s="59"/>
      <c r="AA131" s="38">
        <f t="shared" ref="AA131" si="720">Z130</f>
        <v>80</v>
      </c>
      <c r="AB131" s="60"/>
      <c r="AC131" s="60"/>
      <c r="AD131" s="79">
        <f t="shared" si="410"/>
        <v>0</v>
      </c>
      <c r="AE131" s="63">
        <f t="shared" ref="AE131" si="721">AD131*Z130</f>
        <v>0</v>
      </c>
    </row>
    <row r="132" spans="1:31" ht="15.75" thickBot="1" x14ac:dyDescent="0.3">
      <c r="A132" s="3" t="s">
        <v>19</v>
      </c>
      <c r="B132" s="207">
        <f>(B133-C129)*1000</f>
        <v>55.471999999999966</v>
      </c>
      <c r="C132" s="208"/>
      <c r="D132" s="66"/>
      <c r="E132" s="40"/>
      <c r="F132" s="40"/>
      <c r="G132" s="40"/>
      <c r="H132" s="40"/>
      <c r="I132" s="40">
        <f t="shared" si="440"/>
        <v>60</v>
      </c>
      <c r="J132" s="40"/>
      <c r="K132" s="41"/>
      <c r="L132" s="81"/>
      <c r="M132" s="40"/>
      <c r="N132" s="149"/>
      <c r="O132" s="119"/>
      <c r="P132" s="42"/>
      <c r="Q132" s="42"/>
      <c r="R132" s="42"/>
      <c r="S132" s="120"/>
      <c r="T132" s="42"/>
      <c r="U132" s="40">
        <f t="shared" si="441"/>
        <v>75</v>
      </c>
      <c r="V132" s="42"/>
      <c r="W132" s="43"/>
      <c r="X132" s="83"/>
      <c r="Y132" s="42"/>
      <c r="Z132" s="119"/>
      <c r="AA132" s="40">
        <f t="shared" si="442"/>
        <v>80</v>
      </c>
      <c r="AB132" s="42"/>
      <c r="AC132" s="42"/>
      <c r="AD132" s="83"/>
      <c r="AE132" s="132"/>
    </row>
    <row r="133" spans="1:31" x14ac:dyDescent="0.25">
      <c r="A133" s="198">
        <v>32</v>
      </c>
      <c r="B133" s="201">
        <v>13.359359</v>
      </c>
      <c r="C133" s="204">
        <v>13.696612999999999</v>
      </c>
      <c r="D133" s="14"/>
      <c r="E133" s="9"/>
      <c r="F133" s="9"/>
      <c r="G133" s="7">
        <v>32</v>
      </c>
      <c r="H133" s="18"/>
      <c r="I133" s="8">
        <f t="shared" ref="I133" si="722">H134</f>
        <v>60</v>
      </c>
      <c r="J133" s="9"/>
      <c r="K133" s="11"/>
      <c r="L133" s="79">
        <f t="shared" ref="L133" si="723">IF(F134=0,0,G133/(F134/1000*H134))</f>
        <v>17.777777777777779</v>
      </c>
      <c r="M133" s="75">
        <f t="shared" ref="M133" si="724">L133*H134</f>
        <v>1066.6666666666667</v>
      </c>
      <c r="N133" s="147"/>
      <c r="O133" s="45"/>
      <c r="P133" s="46"/>
      <c r="Q133" s="46"/>
      <c r="R133" s="47">
        <v>38</v>
      </c>
      <c r="S133" s="121"/>
      <c r="T133" s="112"/>
      <c r="U133" s="8">
        <f t="shared" ref="U133" si="725">T134</f>
        <v>75</v>
      </c>
      <c r="V133" s="49"/>
      <c r="W133" s="50"/>
      <c r="X133" s="79">
        <f t="shared" si="416"/>
        <v>7.1361502347417849</v>
      </c>
      <c r="Y133" s="127">
        <f t="shared" ref="Y133" si="726">X133*T134</f>
        <v>535.21126760563391</v>
      </c>
      <c r="Z133" s="45"/>
      <c r="AA133" s="8">
        <f t="shared" ref="AA133" si="727">Z134</f>
        <v>80</v>
      </c>
      <c r="AB133" s="46"/>
      <c r="AC133" s="46"/>
      <c r="AD133" s="79">
        <f t="shared" si="419"/>
        <v>6.6901408450704229</v>
      </c>
      <c r="AE133" s="51">
        <f t="shared" ref="AE133" si="728">AD133*Z134</f>
        <v>535.21126760563379</v>
      </c>
    </row>
    <row r="134" spans="1:31" x14ac:dyDescent="0.25">
      <c r="A134" s="199"/>
      <c r="B134" s="202"/>
      <c r="C134" s="205"/>
      <c r="D134" s="15">
        <v>402</v>
      </c>
      <c r="E134" s="6">
        <v>267.25</v>
      </c>
      <c r="F134" s="6">
        <v>30</v>
      </c>
      <c r="G134" s="10"/>
      <c r="H134" s="19">
        <v>60</v>
      </c>
      <c r="I134" s="8">
        <f t="shared" ref="I134" si="729">H134</f>
        <v>60</v>
      </c>
      <c r="J134" s="72">
        <f t="shared" si="422"/>
        <v>76</v>
      </c>
      <c r="K134" s="33">
        <f t="shared" ref="K134" si="730">(((H134)*(H134))/(12.96*D134))-((9.81*(F134/1000))/1500)</f>
        <v>0.6907932969596462</v>
      </c>
      <c r="L134" s="80"/>
      <c r="M134" s="44"/>
      <c r="N134" s="148"/>
      <c r="O134" s="52">
        <v>402</v>
      </c>
      <c r="P134" s="53">
        <f t="shared" ref="P134" si="731">(C133-B133)*1000-(R133+R135)</f>
        <v>261.25399999999973</v>
      </c>
      <c r="Q134" s="54">
        <v>71</v>
      </c>
      <c r="R134" s="55"/>
      <c r="S134" s="117"/>
      <c r="T134" s="58">
        <v>75</v>
      </c>
      <c r="U134" s="8">
        <f t="shared" ref="U134" si="732">T134</f>
        <v>75</v>
      </c>
      <c r="V134" s="72">
        <f t="shared" si="426"/>
        <v>95</v>
      </c>
      <c r="W134" s="56">
        <f t="shared" ref="W134" si="733">(((T134)*(T134))/(12.96*O134))-((9.81*(Q134/1000))/1500)</f>
        <v>1.0792067489994472</v>
      </c>
      <c r="X134" s="82"/>
      <c r="Y134" s="128"/>
      <c r="Z134" s="52">
        <v>80</v>
      </c>
      <c r="AA134" s="8">
        <f t="shared" ref="AA134" si="734">Z134</f>
        <v>80</v>
      </c>
      <c r="AB134" s="72">
        <f t="shared" si="429"/>
        <v>117</v>
      </c>
      <c r="AC134" s="56">
        <f t="shared" ref="AC134" si="735">(((Z134)*(Z134))/(12.96*O134))-((9.81*(Q134/1000))/1500)</f>
        <v>1.2279614323727044</v>
      </c>
      <c r="AD134" s="84"/>
      <c r="AE134" s="57"/>
    </row>
    <row r="135" spans="1:31" ht="15.75" thickBot="1" x14ac:dyDescent="0.3">
      <c r="A135" s="200"/>
      <c r="B135" s="203"/>
      <c r="C135" s="206"/>
      <c r="D135" s="34"/>
      <c r="E135" s="35"/>
      <c r="F135" s="35"/>
      <c r="G135" s="36">
        <v>32</v>
      </c>
      <c r="H135" s="37"/>
      <c r="I135" s="38">
        <f t="shared" ref="I135" si="736">H134</f>
        <v>60</v>
      </c>
      <c r="J135" s="35"/>
      <c r="K135" s="39"/>
      <c r="L135" s="79">
        <f t="shared" ref="L135" si="737">IF(F134=0,0,G135/(F134/1000*H134))</f>
        <v>17.777777777777779</v>
      </c>
      <c r="M135" s="75">
        <f t="shared" ref="M135" si="738">L135*H134</f>
        <v>1066.6666666666667</v>
      </c>
      <c r="N135" s="187"/>
      <c r="O135" s="59"/>
      <c r="P135" s="60"/>
      <c r="Q135" s="60"/>
      <c r="R135" s="61">
        <v>38</v>
      </c>
      <c r="S135" s="118"/>
      <c r="T135" s="64"/>
      <c r="U135" s="38">
        <f t="shared" ref="U135" si="739">T134</f>
        <v>75</v>
      </c>
      <c r="V135" s="60"/>
      <c r="W135" s="62"/>
      <c r="X135" s="79">
        <f t="shared" si="435"/>
        <v>7.1361502347417849</v>
      </c>
      <c r="Y135" s="75">
        <f t="shared" ref="Y135" si="740">X135*T134</f>
        <v>535.21126760563391</v>
      </c>
      <c r="Z135" s="59"/>
      <c r="AA135" s="38">
        <f t="shared" ref="AA135" si="741">Z134</f>
        <v>80</v>
      </c>
      <c r="AB135" s="60"/>
      <c r="AC135" s="60"/>
      <c r="AD135" s="79">
        <f t="shared" si="438"/>
        <v>6.6901408450704229</v>
      </c>
      <c r="AE135" s="63">
        <f t="shared" ref="AE135" si="742">AD135*Z134</f>
        <v>535.21126760563379</v>
      </c>
    </row>
    <row r="136" spans="1:31" ht="15.75" thickBot="1" x14ac:dyDescent="0.3">
      <c r="A136" s="3" t="s">
        <v>19</v>
      </c>
      <c r="B136" s="207">
        <f>(B137-C133)*1000</f>
        <v>135.63899999999938</v>
      </c>
      <c r="C136" s="208"/>
      <c r="D136" s="66"/>
      <c r="E136" s="40"/>
      <c r="F136" s="40"/>
      <c r="G136" s="40"/>
      <c r="H136" s="40"/>
      <c r="I136" s="40">
        <f t="shared" si="440"/>
        <v>60</v>
      </c>
      <c r="J136" s="40"/>
      <c r="K136" s="41"/>
      <c r="L136" s="81"/>
      <c r="M136" s="40"/>
      <c r="N136" s="149"/>
      <c r="O136" s="119"/>
      <c r="P136" s="42"/>
      <c r="Q136" s="42"/>
      <c r="R136" s="42"/>
      <c r="S136" s="120"/>
      <c r="T136" s="42"/>
      <c r="U136" s="40">
        <f t="shared" si="441"/>
        <v>75</v>
      </c>
      <c r="V136" s="42"/>
      <c r="W136" s="43"/>
      <c r="X136" s="83"/>
      <c r="Y136" s="42"/>
      <c r="Z136" s="119"/>
      <c r="AA136" s="40">
        <f t="shared" si="442"/>
        <v>80</v>
      </c>
      <c r="AB136" s="42"/>
      <c r="AC136" s="42"/>
      <c r="AD136" s="83"/>
      <c r="AE136" s="132"/>
    </row>
    <row r="137" spans="1:31" x14ac:dyDescent="0.25">
      <c r="A137" s="198">
        <v>33</v>
      </c>
      <c r="B137" s="201">
        <v>13.832251999999999</v>
      </c>
      <c r="C137" s="204">
        <v>14.195590999999999</v>
      </c>
      <c r="D137" s="14"/>
      <c r="E137" s="9"/>
      <c r="F137" s="9"/>
      <c r="G137" s="7">
        <v>50</v>
      </c>
      <c r="H137" s="18"/>
      <c r="I137" s="8">
        <f t="shared" ref="I137" si="743">H138</f>
        <v>60</v>
      </c>
      <c r="J137" s="9"/>
      <c r="K137" s="11"/>
      <c r="L137" s="79">
        <f t="shared" ref="L137" si="744">IF(F138=0,0,G137/(F138/1000*H138))</f>
        <v>8.3333333333333339</v>
      </c>
      <c r="M137" s="75">
        <f t="shared" ref="M137" si="745">L137*H138</f>
        <v>500.00000000000006</v>
      </c>
      <c r="N137" s="147"/>
      <c r="O137" s="45"/>
      <c r="P137" s="46"/>
      <c r="Q137" s="46"/>
      <c r="R137" s="47">
        <v>50</v>
      </c>
      <c r="S137" s="121"/>
      <c r="T137" s="112"/>
      <c r="U137" s="8">
        <f t="shared" ref="U137" si="746">T138</f>
        <v>60</v>
      </c>
      <c r="V137" s="49"/>
      <c r="W137" s="50"/>
      <c r="X137" s="79">
        <f t="shared" ref="X137:X161" si="747">IF(Q138=0,0,R137/(Q138/1000*T138))</f>
        <v>8.3333333333333339</v>
      </c>
      <c r="Y137" s="127">
        <f t="shared" ref="Y137" si="748">X137*T138</f>
        <v>500.00000000000006</v>
      </c>
      <c r="Z137" s="45"/>
      <c r="AA137" s="8">
        <f t="shared" ref="AA137" si="749">Z138</f>
        <v>65</v>
      </c>
      <c r="AB137" s="46"/>
      <c r="AC137" s="46"/>
      <c r="AD137" s="79">
        <f t="shared" ref="AD137:AD161" si="750">IF(Q138=0,0,R137/(Q138/1000*Z138))</f>
        <v>7.6923076923076925</v>
      </c>
      <c r="AE137" s="51">
        <f t="shared" ref="AE137" si="751">AD137*Z138</f>
        <v>500</v>
      </c>
    </row>
    <row r="138" spans="1:31" x14ac:dyDescent="0.25">
      <c r="A138" s="200"/>
      <c r="B138" s="202"/>
      <c r="C138" s="205"/>
      <c r="D138" s="15">
        <v>251</v>
      </c>
      <c r="E138" s="6">
        <v>270.83999999999997</v>
      </c>
      <c r="F138" s="6">
        <v>100</v>
      </c>
      <c r="G138" s="10"/>
      <c r="H138" s="19">
        <v>60</v>
      </c>
      <c r="I138" s="8">
        <f t="shared" ref="I138" si="752">H138</f>
        <v>60</v>
      </c>
      <c r="J138" s="72">
        <f t="shared" ref="J138:J162" si="753">CEILING(11.8*H138*H138/D138-F138,1)</f>
        <v>70</v>
      </c>
      <c r="K138" s="33">
        <f t="shared" ref="K138" si="754">(((H138)*(H138))/(12.96*D138))-((9.81*(F138/1000))/1500)</f>
        <v>1.1060303736166446</v>
      </c>
      <c r="L138" s="80"/>
      <c r="M138" s="44"/>
      <c r="N138" s="148"/>
      <c r="O138" s="52">
        <v>251</v>
      </c>
      <c r="P138" s="53">
        <f t="shared" ref="P138" si="755">(C137-B137)*1000-(R137+R139)</f>
        <v>270.83899999999983</v>
      </c>
      <c r="Q138" s="54">
        <v>100</v>
      </c>
      <c r="R138" s="55"/>
      <c r="S138" s="117"/>
      <c r="T138" s="58">
        <v>60</v>
      </c>
      <c r="U138" s="8">
        <f t="shared" ref="U138" si="756">T138</f>
        <v>60</v>
      </c>
      <c r="V138" s="72">
        <f t="shared" ref="V138:V162" si="757">CEILING(11.8*T138*T138/O138-Q138,1)</f>
        <v>70</v>
      </c>
      <c r="W138" s="56">
        <f t="shared" ref="W138" si="758">(((T138)*(T138))/(12.96*O138))-((9.81*(Q138/1000))/1500)</f>
        <v>1.1060303736166446</v>
      </c>
      <c r="X138" s="82"/>
      <c r="Y138" s="128"/>
      <c r="Z138" s="52">
        <v>65</v>
      </c>
      <c r="AA138" s="8">
        <f t="shared" ref="AA138" si="759">Z138</f>
        <v>65</v>
      </c>
      <c r="AB138" s="72">
        <f t="shared" ref="AB138:AB162" si="760">CEILING(11.8*Z138*Z138/O138-Q138,1)</f>
        <v>99</v>
      </c>
      <c r="AC138" s="56">
        <f t="shared" ref="AC138" si="761">(((Z138)*(Z138))/(12.96*O138))-((9.81*(Q138/1000))/1500)</f>
        <v>1.2981630773695343</v>
      </c>
      <c r="AD138" s="84"/>
      <c r="AE138" s="57"/>
    </row>
    <row r="139" spans="1:31" ht="15.75" thickBot="1" x14ac:dyDescent="0.3">
      <c r="A139" s="200"/>
      <c r="B139" s="203"/>
      <c r="C139" s="206"/>
      <c r="D139" s="34"/>
      <c r="E139" s="35"/>
      <c r="F139" s="35"/>
      <c r="G139" s="36">
        <v>42.5</v>
      </c>
      <c r="H139" s="37"/>
      <c r="I139" s="38">
        <f t="shared" ref="I139" si="762">H138</f>
        <v>60</v>
      </c>
      <c r="J139" s="35"/>
      <c r="K139" s="39"/>
      <c r="L139" s="79">
        <f t="shared" ref="L139" si="763">IF(F138=0,0,G139/(F138/1000*H138))</f>
        <v>7.083333333333333</v>
      </c>
      <c r="M139" s="75">
        <f t="shared" ref="M139" si="764">L139*H138</f>
        <v>425</v>
      </c>
      <c r="N139" s="187"/>
      <c r="O139" s="59"/>
      <c r="P139" s="60"/>
      <c r="Q139" s="60"/>
      <c r="R139" s="61">
        <v>42.5</v>
      </c>
      <c r="S139" s="118"/>
      <c r="T139" s="64"/>
      <c r="U139" s="38">
        <f t="shared" ref="U139" si="765">T138</f>
        <v>60</v>
      </c>
      <c r="V139" s="60"/>
      <c r="W139" s="62"/>
      <c r="X139" s="79">
        <f t="shared" ref="X139:X163" si="766">IF(Q138=0,0,R139/(Q138/1000*T138))</f>
        <v>7.083333333333333</v>
      </c>
      <c r="Y139" s="75">
        <f t="shared" ref="Y139" si="767">X139*T138</f>
        <v>425</v>
      </c>
      <c r="Z139" s="59"/>
      <c r="AA139" s="38">
        <f t="shared" ref="AA139" si="768">Z138</f>
        <v>65</v>
      </c>
      <c r="AB139" s="60"/>
      <c r="AC139" s="60"/>
      <c r="AD139" s="79">
        <f t="shared" ref="AD139:AD163" si="769">IF(Q138=0,0,R139/(Q138/1000*Z138))</f>
        <v>6.5384615384615383</v>
      </c>
      <c r="AE139" s="63">
        <f t="shared" ref="AE139" si="770">AD139*Z138</f>
        <v>425</v>
      </c>
    </row>
    <row r="140" spans="1:31" ht="15.75" thickBot="1" x14ac:dyDescent="0.3">
      <c r="A140" s="3" t="s">
        <v>19</v>
      </c>
      <c r="B140" s="207">
        <f>(B141-C137)*1000</f>
        <v>76.003000000000043</v>
      </c>
      <c r="C140" s="208"/>
      <c r="D140" s="66"/>
      <c r="E140" s="40"/>
      <c r="F140" s="40"/>
      <c r="G140" s="40"/>
      <c r="H140" s="40"/>
      <c r="I140" s="40">
        <f t="shared" si="440"/>
        <v>60</v>
      </c>
      <c r="J140" s="40"/>
      <c r="K140" s="41"/>
      <c r="L140" s="81"/>
      <c r="M140" s="40"/>
      <c r="N140" s="149"/>
      <c r="O140" s="119"/>
      <c r="P140" s="42"/>
      <c r="Q140" s="42"/>
      <c r="R140" s="42"/>
      <c r="S140" s="120"/>
      <c r="T140" s="42"/>
      <c r="U140" s="40">
        <f t="shared" si="441"/>
        <v>60</v>
      </c>
      <c r="V140" s="42"/>
      <c r="W140" s="43"/>
      <c r="X140" s="83"/>
      <c r="Y140" s="42"/>
      <c r="Z140" s="119"/>
      <c r="AA140" s="40">
        <f t="shared" si="442"/>
        <v>65</v>
      </c>
      <c r="AB140" s="42"/>
      <c r="AC140" s="42"/>
      <c r="AD140" s="83"/>
      <c r="AE140" s="132"/>
    </row>
    <row r="141" spans="1:31" x14ac:dyDescent="0.25">
      <c r="A141" s="198">
        <v>34</v>
      </c>
      <c r="B141" s="201">
        <v>14.271593999999999</v>
      </c>
      <c r="C141" s="204">
        <v>14.661062999999999</v>
      </c>
      <c r="D141" s="14"/>
      <c r="E141" s="9"/>
      <c r="F141" s="9"/>
      <c r="G141" s="7">
        <v>50</v>
      </c>
      <c r="H141" s="18"/>
      <c r="I141" s="8">
        <f t="shared" ref="I141" si="771">H142</f>
        <v>60</v>
      </c>
      <c r="J141" s="9"/>
      <c r="K141" s="11"/>
      <c r="L141" s="79">
        <f t="shared" ref="L141" si="772">IF(F142=0,0,G141/(F142/1000*H142))</f>
        <v>12.820512820512819</v>
      </c>
      <c r="M141" s="75">
        <f t="shared" ref="M141" si="773">L141*H142</f>
        <v>769.23076923076917</v>
      </c>
      <c r="N141" s="147"/>
      <c r="O141" s="45"/>
      <c r="P141" s="46"/>
      <c r="Q141" s="46"/>
      <c r="R141" s="47">
        <v>50</v>
      </c>
      <c r="S141" s="121"/>
      <c r="T141" s="112"/>
      <c r="U141" s="8">
        <f t="shared" ref="U141" si="774">T142</f>
        <v>60</v>
      </c>
      <c r="V141" s="49"/>
      <c r="W141" s="50"/>
      <c r="X141" s="79">
        <f t="shared" ref="X141:X165" si="775">IF(Q142=0,0,R141/(Q142/1000*T142))</f>
        <v>12.820512820512819</v>
      </c>
      <c r="Y141" s="127">
        <f t="shared" ref="Y141" si="776">X141*T142</f>
        <v>769.23076923076917</v>
      </c>
      <c r="Z141" s="45"/>
      <c r="AA141" s="8">
        <f t="shared" ref="AA141" si="777">Z142</f>
        <v>65</v>
      </c>
      <c r="AB141" s="46"/>
      <c r="AC141" s="46"/>
      <c r="AD141" s="79">
        <f t="shared" ref="AD141:AD165" si="778">IF(Q142=0,0,R141/(Q142/1000*Z142))</f>
        <v>11.834319526627217</v>
      </c>
      <c r="AE141" s="51">
        <f t="shared" ref="AE141" si="779">AD141*Z142</f>
        <v>769.23076923076917</v>
      </c>
    </row>
    <row r="142" spans="1:31" x14ac:dyDescent="0.25">
      <c r="A142" s="199"/>
      <c r="B142" s="202"/>
      <c r="C142" s="205"/>
      <c r="D142" s="15">
        <v>300</v>
      </c>
      <c r="E142" s="6">
        <v>289.47000000000003</v>
      </c>
      <c r="F142" s="6">
        <v>65</v>
      </c>
      <c r="G142" s="10"/>
      <c r="H142" s="19">
        <v>60</v>
      </c>
      <c r="I142" s="8">
        <f t="shared" ref="I142" si="780">H142</f>
        <v>60</v>
      </c>
      <c r="J142" s="72">
        <f t="shared" ref="J142:J166" si="781">CEILING(11.8*H142*H142/D142-F142,1)</f>
        <v>77</v>
      </c>
      <c r="K142" s="33">
        <f t="shared" ref="K142" si="782">(((H142)*(H142))/(12.96*D142))-((9.81*(F142/1000))/1500)</f>
        <v>0.92550082592592586</v>
      </c>
      <c r="L142" s="80"/>
      <c r="M142" s="44"/>
      <c r="N142" s="148"/>
      <c r="O142" s="52">
        <v>300</v>
      </c>
      <c r="P142" s="53">
        <f t="shared" ref="P142" si="783">(C141-B141)*1000-(R141+R143)</f>
        <v>289.46900000000005</v>
      </c>
      <c r="Q142" s="54">
        <v>65</v>
      </c>
      <c r="R142" s="55"/>
      <c r="S142" s="117"/>
      <c r="T142" s="58">
        <v>60</v>
      </c>
      <c r="U142" s="8">
        <f t="shared" ref="U142" si="784">T142</f>
        <v>60</v>
      </c>
      <c r="V142" s="72">
        <f t="shared" ref="V142:V166" si="785">CEILING(11.8*T142*T142/O142-Q142,1)</f>
        <v>77</v>
      </c>
      <c r="W142" s="56">
        <f t="shared" ref="W142" si="786">(((T142)*(T142))/(12.96*O142))-((9.81*(Q142/1000))/1500)</f>
        <v>0.92550082592592586</v>
      </c>
      <c r="X142" s="82"/>
      <c r="Y142" s="128"/>
      <c r="Z142" s="52">
        <v>65</v>
      </c>
      <c r="AA142" s="8">
        <f t="shared" ref="AA142" si="787">Z142</f>
        <v>65</v>
      </c>
      <c r="AB142" s="72">
        <f t="shared" ref="AB142:AB166" si="788">CEILING(11.8*Z142*Z142/O142-Q142,1)</f>
        <v>102</v>
      </c>
      <c r="AC142" s="56">
        <f t="shared" ref="AC142" si="789">(((Z142)*(Z142))/(12.96*O142))-((9.81*(Q142/1000))/1500)</f>
        <v>1.0862518547325102</v>
      </c>
      <c r="AD142" s="84"/>
      <c r="AE142" s="57"/>
    </row>
    <row r="143" spans="1:31" ht="15.75" thickBot="1" x14ac:dyDescent="0.3">
      <c r="A143" s="200"/>
      <c r="B143" s="203"/>
      <c r="C143" s="206"/>
      <c r="D143" s="34"/>
      <c r="E143" s="35"/>
      <c r="F143" s="35"/>
      <c r="G143" s="36">
        <v>50</v>
      </c>
      <c r="H143" s="37"/>
      <c r="I143" s="38">
        <f t="shared" ref="I143" si="790">H142</f>
        <v>60</v>
      </c>
      <c r="J143" s="35"/>
      <c r="K143" s="39"/>
      <c r="L143" s="79">
        <f t="shared" ref="L143" si="791">IF(F142=0,0,G143/(F142/1000*H142))</f>
        <v>12.820512820512819</v>
      </c>
      <c r="M143" s="75">
        <f t="shared" ref="M143" si="792">L143*H142</f>
        <v>769.23076923076917</v>
      </c>
      <c r="N143" s="187"/>
      <c r="O143" s="59"/>
      <c r="P143" s="60"/>
      <c r="Q143" s="60"/>
      <c r="R143" s="61">
        <v>50</v>
      </c>
      <c r="S143" s="118"/>
      <c r="T143" s="64"/>
      <c r="U143" s="38">
        <f t="shared" ref="U143" si="793">T142</f>
        <v>60</v>
      </c>
      <c r="V143" s="60"/>
      <c r="W143" s="62"/>
      <c r="X143" s="79">
        <f t="shared" ref="X143:X167" si="794">IF(Q142=0,0,R143/(Q142/1000*T142))</f>
        <v>12.820512820512819</v>
      </c>
      <c r="Y143" s="75">
        <f t="shared" ref="Y143" si="795">X143*T142</f>
        <v>769.23076923076917</v>
      </c>
      <c r="Z143" s="59"/>
      <c r="AA143" s="38">
        <f t="shared" ref="AA143" si="796">Z142</f>
        <v>65</v>
      </c>
      <c r="AB143" s="60"/>
      <c r="AC143" s="60"/>
      <c r="AD143" s="79">
        <f t="shared" ref="AD143:AD167" si="797">IF(Q142=0,0,R143/(Q142/1000*Z142))</f>
        <v>11.834319526627217</v>
      </c>
      <c r="AE143" s="63">
        <f t="shared" ref="AE143" si="798">AD143*Z142</f>
        <v>769.23076923076917</v>
      </c>
    </row>
    <row r="144" spans="1:31" ht="15.75" thickBot="1" x14ac:dyDescent="0.3">
      <c r="A144" s="3" t="s">
        <v>19</v>
      </c>
      <c r="B144" s="207">
        <f>(B145-C141)*1000</f>
        <v>389.1530000000003</v>
      </c>
      <c r="C144" s="208"/>
      <c r="D144" s="66"/>
      <c r="E144" s="40"/>
      <c r="F144" s="40"/>
      <c r="G144" s="40"/>
      <c r="H144" s="40"/>
      <c r="I144" s="40">
        <f t="shared" ref="I144:I164" si="799">IF(I143&gt;I146,I143,I146)</f>
        <v>60</v>
      </c>
      <c r="J144" s="40"/>
      <c r="K144" s="41"/>
      <c r="L144" s="81"/>
      <c r="M144" s="40"/>
      <c r="N144" s="149"/>
      <c r="O144" s="119"/>
      <c r="P144" s="42"/>
      <c r="Q144" s="42"/>
      <c r="R144" s="42"/>
      <c r="S144" s="120"/>
      <c r="T144" s="42"/>
      <c r="U144" s="40">
        <f t="shared" ref="U144:U164" si="800">IF(U143&gt;U146,U143,U146)</f>
        <v>60</v>
      </c>
      <c r="V144" s="42"/>
      <c r="W144" s="43"/>
      <c r="X144" s="83"/>
      <c r="Y144" s="42"/>
      <c r="Z144" s="119"/>
      <c r="AA144" s="40">
        <f t="shared" ref="AA144:AA164" si="801">IF(AA143&gt;AA146,AA143,AA146)</f>
        <v>65</v>
      </c>
      <c r="AB144" s="42"/>
      <c r="AC144" s="42"/>
      <c r="AD144" s="83"/>
      <c r="AE144" s="132"/>
    </row>
    <row r="145" spans="1:31" x14ac:dyDescent="0.25">
      <c r="A145" s="198">
        <v>35</v>
      </c>
      <c r="B145" s="201">
        <v>15.050215999999999</v>
      </c>
      <c r="C145" s="204">
        <v>15.259269999999999</v>
      </c>
      <c r="D145" s="14"/>
      <c r="E145" s="9"/>
      <c r="F145" s="9"/>
      <c r="G145" s="7">
        <v>43</v>
      </c>
      <c r="H145" s="18"/>
      <c r="I145" s="8">
        <f t="shared" ref="I145" si="802">H146</f>
        <v>60</v>
      </c>
      <c r="J145" s="9"/>
      <c r="K145" s="11"/>
      <c r="L145" s="79">
        <f t="shared" ref="L145" si="803">IF(F146=0,0,G145/(F146/1000*H146))</f>
        <v>7.166666666666667</v>
      </c>
      <c r="M145" s="75">
        <f t="shared" ref="M145" si="804">L145*H146</f>
        <v>430</v>
      </c>
      <c r="N145" s="147"/>
      <c r="O145" s="45"/>
      <c r="P145" s="46"/>
      <c r="Q145" s="46"/>
      <c r="R145" s="47">
        <v>43</v>
      </c>
      <c r="S145" s="121"/>
      <c r="T145" s="112"/>
      <c r="U145" s="8">
        <f t="shared" ref="U145" si="805">T146</f>
        <v>60</v>
      </c>
      <c r="V145" s="49"/>
      <c r="W145" s="50"/>
      <c r="X145" s="79">
        <f t="shared" si="747"/>
        <v>7.166666666666667</v>
      </c>
      <c r="Y145" s="127">
        <f t="shared" ref="Y145" si="806">X145*T146</f>
        <v>430</v>
      </c>
      <c r="Z145" s="45"/>
      <c r="AA145" s="8">
        <f t="shared" ref="AA145" si="807">Z146</f>
        <v>65</v>
      </c>
      <c r="AB145" s="46"/>
      <c r="AC145" s="46"/>
      <c r="AD145" s="79">
        <f t="shared" si="750"/>
        <v>6.615384615384615</v>
      </c>
      <c r="AE145" s="51">
        <f t="shared" ref="AE145" si="808">AD145*Z146</f>
        <v>430</v>
      </c>
    </row>
    <row r="146" spans="1:31" x14ac:dyDescent="0.25">
      <c r="A146" s="199"/>
      <c r="B146" s="202"/>
      <c r="C146" s="205"/>
      <c r="D146" s="15">
        <v>256</v>
      </c>
      <c r="E146" s="6">
        <v>123.05</v>
      </c>
      <c r="F146" s="6">
        <v>100</v>
      </c>
      <c r="G146" s="10"/>
      <c r="H146" s="19">
        <v>60</v>
      </c>
      <c r="I146" s="8">
        <f t="shared" ref="I146" si="809">H146</f>
        <v>60</v>
      </c>
      <c r="J146" s="72">
        <f t="shared" si="753"/>
        <v>66</v>
      </c>
      <c r="K146" s="33">
        <f t="shared" ref="K146" si="810">(((H146)*(H146))/(12.96*D146))-((9.81*(F146/1000))/1500)</f>
        <v>1.0844154444444445</v>
      </c>
      <c r="L146" s="80"/>
      <c r="M146" s="44"/>
      <c r="N146" s="148"/>
      <c r="O146" s="52">
        <v>256</v>
      </c>
      <c r="P146" s="53">
        <f t="shared" ref="P146" si="811">(C145-B145)*1000-(R145+R147)</f>
        <v>123.05400000000009</v>
      </c>
      <c r="Q146" s="54">
        <v>100</v>
      </c>
      <c r="R146" s="55"/>
      <c r="S146" s="117"/>
      <c r="T146" s="58">
        <v>60</v>
      </c>
      <c r="U146" s="8">
        <f t="shared" ref="U146" si="812">T146</f>
        <v>60</v>
      </c>
      <c r="V146" s="72">
        <f t="shared" si="757"/>
        <v>66</v>
      </c>
      <c r="W146" s="56">
        <f t="shared" ref="W146" si="813">(((T146)*(T146))/(12.96*O146))-((9.81*(Q146/1000))/1500)</f>
        <v>1.0844154444444445</v>
      </c>
      <c r="X146" s="82"/>
      <c r="Y146" s="128"/>
      <c r="Z146" s="52">
        <v>65</v>
      </c>
      <c r="AA146" s="8">
        <f t="shared" ref="AA146" si="814">Z146</f>
        <v>65</v>
      </c>
      <c r="AB146" s="72">
        <f t="shared" si="760"/>
        <v>95</v>
      </c>
      <c r="AC146" s="56">
        <f t="shared" ref="AC146" si="815">(((Z146)*(Z146))/(12.96*O146))-((9.81*(Q146/1000))/1500)</f>
        <v>1.2727955563271605</v>
      </c>
      <c r="AD146" s="84"/>
      <c r="AE146" s="57"/>
    </row>
    <row r="147" spans="1:31" ht="15.75" thickBot="1" x14ac:dyDescent="0.3">
      <c r="A147" s="200"/>
      <c r="B147" s="203"/>
      <c r="C147" s="206"/>
      <c r="D147" s="34"/>
      <c r="E147" s="35"/>
      <c r="F147" s="35"/>
      <c r="G147" s="36">
        <v>43</v>
      </c>
      <c r="H147" s="37"/>
      <c r="I147" s="38">
        <f t="shared" ref="I147" si="816">H146</f>
        <v>60</v>
      </c>
      <c r="J147" s="35"/>
      <c r="K147" s="39"/>
      <c r="L147" s="79">
        <f t="shared" ref="L147" si="817">IF(F146=0,0,G147/(F146/1000*H146))</f>
        <v>7.166666666666667</v>
      </c>
      <c r="M147" s="75">
        <f t="shared" ref="M147" si="818">L147*H146</f>
        <v>430</v>
      </c>
      <c r="N147" s="187"/>
      <c r="O147" s="59"/>
      <c r="P147" s="60"/>
      <c r="Q147" s="60"/>
      <c r="R147" s="61">
        <v>43</v>
      </c>
      <c r="S147" s="118"/>
      <c r="T147" s="64"/>
      <c r="U147" s="38">
        <f t="shared" ref="U147" si="819">T146</f>
        <v>60</v>
      </c>
      <c r="V147" s="60"/>
      <c r="W147" s="62"/>
      <c r="X147" s="79">
        <f t="shared" si="766"/>
        <v>7.166666666666667</v>
      </c>
      <c r="Y147" s="75">
        <f t="shared" ref="Y147" si="820">X147*T146</f>
        <v>430</v>
      </c>
      <c r="Z147" s="59"/>
      <c r="AA147" s="38">
        <f t="shared" ref="AA147" si="821">Z146</f>
        <v>65</v>
      </c>
      <c r="AB147" s="60"/>
      <c r="AC147" s="60"/>
      <c r="AD147" s="79">
        <f t="shared" si="769"/>
        <v>6.615384615384615</v>
      </c>
      <c r="AE147" s="63">
        <f t="shared" ref="AE147" si="822">AD147*Z146</f>
        <v>430</v>
      </c>
    </row>
    <row r="148" spans="1:31" ht="15.75" thickBot="1" x14ac:dyDescent="0.3">
      <c r="A148" s="3" t="s">
        <v>19</v>
      </c>
      <c r="B148" s="207">
        <f>(B149-C145)*1000</f>
        <v>44.683000000000916</v>
      </c>
      <c r="C148" s="208"/>
      <c r="D148" s="66"/>
      <c r="E148" s="40"/>
      <c r="F148" s="40"/>
      <c r="G148" s="40"/>
      <c r="H148" s="40"/>
      <c r="I148" s="40">
        <f t="shared" si="799"/>
        <v>60</v>
      </c>
      <c r="J148" s="40"/>
      <c r="K148" s="41"/>
      <c r="L148" s="81"/>
      <c r="M148" s="40"/>
      <c r="N148" s="149"/>
      <c r="O148" s="119"/>
      <c r="P148" s="42"/>
      <c r="Q148" s="42"/>
      <c r="R148" s="42"/>
      <c r="S148" s="120"/>
      <c r="T148" s="42"/>
      <c r="U148" s="40">
        <f t="shared" si="800"/>
        <v>60</v>
      </c>
      <c r="V148" s="42"/>
      <c r="W148" s="43"/>
      <c r="X148" s="83"/>
      <c r="Y148" s="42"/>
      <c r="Z148" s="119"/>
      <c r="AA148" s="40">
        <f t="shared" si="801"/>
        <v>65</v>
      </c>
      <c r="AB148" s="42"/>
      <c r="AC148" s="42"/>
      <c r="AD148" s="83"/>
      <c r="AE148" s="132"/>
    </row>
    <row r="149" spans="1:31" x14ac:dyDescent="0.25">
      <c r="A149" s="198">
        <v>36</v>
      </c>
      <c r="B149" s="201">
        <v>15.303953</v>
      </c>
      <c r="C149" s="204">
        <v>15.485268</v>
      </c>
      <c r="D149" s="14"/>
      <c r="E149" s="9"/>
      <c r="F149" s="9"/>
      <c r="G149" s="7">
        <v>40</v>
      </c>
      <c r="H149" s="18"/>
      <c r="I149" s="8">
        <f t="shared" ref="I149" si="823">H150</f>
        <v>60</v>
      </c>
      <c r="J149" s="9"/>
      <c r="K149" s="11"/>
      <c r="L149" s="79">
        <f t="shared" ref="L149" si="824">IF(F150=0,0,G149/(F150/1000*H150))</f>
        <v>10.416666666666668</v>
      </c>
      <c r="M149" s="75">
        <f t="shared" ref="M149" si="825">L149*H150</f>
        <v>625.00000000000011</v>
      </c>
      <c r="N149" s="147"/>
      <c r="O149" s="45"/>
      <c r="P149" s="46"/>
      <c r="Q149" s="46"/>
      <c r="R149" s="47">
        <v>40</v>
      </c>
      <c r="S149" s="121"/>
      <c r="T149" s="112"/>
      <c r="U149" s="8">
        <f t="shared" ref="U149" si="826">T150</f>
        <v>60</v>
      </c>
      <c r="V149" s="49"/>
      <c r="W149" s="50"/>
      <c r="X149" s="79">
        <f t="shared" si="775"/>
        <v>9.5238095238095237</v>
      </c>
      <c r="Y149" s="127">
        <f t="shared" ref="Y149" si="827">X149*T150</f>
        <v>571.42857142857144</v>
      </c>
      <c r="Z149" s="45"/>
      <c r="AA149" s="8">
        <f t="shared" ref="AA149" si="828">Z150</f>
        <v>65</v>
      </c>
      <c r="AB149" s="46"/>
      <c r="AC149" s="46"/>
      <c r="AD149" s="79">
        <f t="shared" si="778"/>
        <v>8.7912087912087902</v>
      </c>
      <c r="AE149" s="51">
        <f t="shared" ref="AE149" si="829">AD149*Z150</f>
        <v>571.42857142857133</v>
      </c>
    </row>
    <row r="150" spans="1:31" x14ac:dyDescent="0.25">
      <c r="A150" s="199"/>
      <c r="B150" s="202"/>
      <c r="C150" s="205"/>
      <c r="D150" s="15">
        <v>260</v>
      </c>
      <c r="E150" s="6">
        <v>101.32</v>
      </c>
      <c r="F150" s="6">
        <v>64</v>
      </c>
      <c r="G150" s="10"/>
      <c r="H150" s="19">
        <v>60</v>
      </c>
      <c r="I150" s="8">
        <f t="shared" ref="I150" si="830">H150</f>
        <v>60</v>
      </c>
      <c r="J150" s="72">
        <f t="shared" si="781"/>
        <v>100</v>
      </c>
      <c r="K150" s="33">
        <f t="shared" ref="K150" si="831">(((H150)*(H150))/(12.96*D150))-((9.81*(F150/1000))/1500)</f>
        <v>1.0679575083760684</v>
      </c>
      <c r="L150" s="80"/>
      <c r="M150" s="44"/>
      <c r="N150" s="148"/>
      <c r="O150" s="52">
        <v>260</v>
      </c>
      <c r="P150" s="53">
        <f t="shared" ref="P150" si="832">(C149-B149)*1000-(R149+R151)</f>
        <v>101.31499999999966</v>
      </c>
      <c r="Q150" s="54">
        <v>70</v>
      </c>
      <c r="R150" s="55"/>
      <c r="S150" s="117"/>
      <c r="T150" s="58">
        <v>60</v>
      </c>
      <c r="U150" s="8">
        <f t="shared" ref="U150" si="833">T150</f>
        <v>60</v>
      </c>
      <c r="V150" s="72">
        <f t="shared" si="785"/>
        <v>94</v>
      </c>
      <c r="W150" s="56">
        <f t="shared" ref="W150" si="834">(((T150)*(T150))/(12.96*O150))-((9.81*(Q150/1000))/1500)</f>
        <v>1.0679182683760684</v>
      </c>
      <c r="X150" s="82"/>
      <c r="Y150" s="128"/>
      <c r="Z150" s="52">
        <v>65</v>
      </c>
      <c r="AA150" s="8">
        <f t="shared" ref="AA150" si="835">Z150</f>
        <v>65</v>
      </c>
      <c r="AB150" s="72">
        <f t="shared" si="788"/>
        <v>122</v>
      </c>
      <c r="AC150" s="56">
        <f t="shared" ref="AC150" si="836">(((Z150)*(Z150))/(12.96*O150))-((9.81*(Q150/1000))/1500)</f>
        <v>1.253400224691358</v>
      </c>
      <c r="AD150" s="84"/>
      <c r="AE150" s="57"/>
    </row>
    <row r="151" spans="1:31" ht="15.75" thickBot="1" x14ac:dyDescent="0.3">
      <c r="A151" s="200"/>
      <c r="B151" s="203"/>
      <c r="C151" s="206"/>
      <c r="D151" s="34"/>
      <c r="E151" s="35"/>
      <c r="F151" s="35"/>
      <c r="G151" s="36">
        <v>40</v>
      </c>
      <c r="H151" s="37"/>
      <c r="I151" s="38">
        <f t="shared" ref="I151" si="837">H150</f>
        <v>60</v>
      </c>
      <c r="J151" s="35"/>
      <c r="K151" s="39"/>
      <c r="L151" s="79">
        <f t="shared" ref="L151" si="838">IF(F150=0,0,G151/(F150/1000*H150))</f>
        <v>10.416666666666668</v>
      </c>
      <c r="M151" s="75">
        <f t="shared" ref="M151" si="839">L151*H150</f>
        <v>625.00000000000011</v>
      </c>
      <c r="N151" s="217" t="s">
        <v>36</v>
      </c>
      <c r="O151" s="59"/>
      <c r="P151" s="60"/>
      <c r="Q151" s="60"/>
      <c r="R151" s="61">
        <v>40</v>
      </c>
      <c r="S151" s="118"/>
      <c r="T151" s="64"/>
      <c r="U151" s="38">
        <f t="shared" ref="U151" si="840">T150</f>
        <v>60</v>
      </c>
      <c r="V151" s="60"/>
      <c r="W151" s="62"/>
      <c r="X151" s="79">
        <f t="shared" si="794"/>
        <v>9.5238095238095237</v>
      </c>
      <c r="Y151" s="75">
        <f t="shared" ref="Y151" si="841">X151*T150</f>
        <v>571.42857142857144</v>
      </c>
      <c r="Z151" s="59"/>
      <c r="AA151" s="38">
        <f t="shared" ref="AA151" si="842">Z150</f>
        <v>65</v>
      </c>
      <c r="AB151" s="60"/>
      <c r="AC151" s="60"/>
      <c r="AD151" s="79">
        <f t="shared" si="797"/>
        <v>8.7912087912087902</v>
      </c>
      <c r="AE151" s="63">
        <f t="shared" ref="AE151" si="843">AD151*Z150</f>
        <v>571.42857142857133</v>
      </c>
    </row>
    <row r="152" spans="1:31" ht="15.75" thickBot="1" x14ac:dyDescent="0.3">
      <c r="A152" s="3" t="s">
        <v>19</v>
      </c>
      <c r="B152" s="207">
        <f>(B153-C149)*1000</f>
        <v>392.57300000000049</v>
      </c>
      <c r="C152" s="208"/>
      <c r="D152" s="66"/>
      <c r="E152" s="40"/>
      <c r="F152" s="40"/>
      <c r="G152" s="40"/>
      <c r="H152" s="40"/>
      <c r="I152" s="40">
        <f t="shared" si="799"/>
        <v>60</v>
      </c>
      <c r="J152" s="40"/>
      <c r="K152" s="41"/>
      <c r="L152" s="81"/>
      <c r="M152" s="40"/>
      <c r="N152" s="219"/>
      <c r="O152" s="119"/>
      <c r="P152" s="42"/>
      <c r="Q152" s="42"/>
      <c r="R152" s="42"/>
      <c r="S152" s="120"/>
      <c r="T152" s="42"/>
      <c r="U152" s="40">
        <f t="shared" si="800"/>
        <v>80</v>
      </c>
      <c r="V152" s="42"/>
      <c r="W152" s="43"/>
      <c r="X152" s="83"/>
      <c r="Y152" s="42"/>
      <c r="Z152" s="119"/>
      <c r="AA152" s="40">
        <f t="shared" si="801"/>
        <v>80</v>
      </c>
      <c r="AB152" s="42"/>
      <c r="AC152" s="42"/>
      <c r="AD152" s="83"/>
      <c r="AE152" s="132"/>
    </row>
    <row r="153" spans="1:31" x14ac:dyDescent="0.25">
      <c r="A153" s="198">
        <v>37</v>
      </c>
      <c r="B153" s="201">
        <v>15.877841</v>
      </c>
      <c r="C153" s="204">
        <v>16.132073999999999</v>
      </c>
      <c r="D153" s="14"/>
      <c r="E153" s="9"/>
      <c r="F153" s="9"/>
      <c r="G153" s="7">
        <v>40</v>
      </c>
      <c r="H153" s="18"/>
      <c r="I153" s="8">
        <f t="shared" ref="I153" si="844">H154</f>
        <v>60</v>
      </c>
      <c r="J153" s="9"/>
      <c r="K153" s="11"/>
      <c r="L153" s="79">
        <f t="shared" ref="L153" si="845">IF(F154=0,0,G153/(F154/1000*H154))</f>
        <v>22.222222222222225</v>
      </c>
      <c r="M153" s="75">
        <f t="shared" ref="M153" si="846">L153*H154</f>
        <v>1333.3333333333335</v>
      </c>
      <c r="N153" s="147"/>
      <c r="O153" s="45"/>
      <c r="P153" s="46"/>
      <c r="Q153" s="46"/>
      <c r="R153" s="47">
        <v>40</v>
      </c>
      <c r="S153" s="121"/>
      <c r="T153" s="112"/>
      <c r="U153" s="8">
        <f t="shared" ref="U153" si="847">T154</f>
        <v>80</v>
      </c>
      <c r="V153" s="49"/>
      <c r="W153" s="50"/>
      <c r="X153" s="79">
        <f t="shared" si="747"/>
        <v>8.7719298245614024</v>
      </c>
      <c r="Y153" s="127">
        <f t="shared" ref="Y153" si="848">X153*T154</f>
        <v>701.75438596491222</v>
      </c>
      <c r="Z153" s="45"/>
      <c r="AA153" s="8">
        <f t="shared" ref="AA153" si="849">Z154</f>
        <v>80</v>
      </c>
      <c r="AB153" s="46"/>
      <c r="AC153" s="46"/>
      <c r="AD153" s="79">
        <f t="shared" si="750"/>
        <v>8.7719298245614024</v>
      </c>
      <c r="AE153" s="51">
        <f t="shared" ref="AE153" si="850">AD153*Z154</f>
        <v>701.75438596491222</v>
      </c>
    </row>
    <row r="154" spans="1:31" x14ac:dyDescent="0.25">
      <c r="A154" s="199"/>
      <c r="B154" s="202"/>
      <c r="C154" s="205"/>
      <c r="D154" s="15">
        <v>500</v>
      </c>
      <c r="E154" s="6">
        <v>174.23</v>
      </c>
      <c r="F154" s="6">
        <v>30</v>
      </c>
      <c r="G154" s="10"/>
      <c r="H154" s="19">
        <v>60</v>
      </c>
      <c r="I154" s="8">
        <f t="shared" ref="I154" si="851">H154</f>
        <v>60</v>
      </c>
      <c r="J154" s="72">
        <f t="shared" si="753"/>
        <v>55</v>
      </c>
      <c r="K154" s="33">
        <f t="shared" ref="K154" si="852">(((H154)*(H154))/(12.96*D154))-((9.81*(F154/1000))/1500)</f>
        <v>0.5553593555555556</v>
      </c>
      <c r="L154" s="80"/>
      <c r="M154" s="44"/>
      <c r="N154" s="148"/>
      <c r="O154" s="52">
        <v>500</v>
      </c>
      <c r="P154" s="53">
        <f t="shared" ref="P154" si="853">(C153-B153)*1000-(R153+R155)</f>
        <v>174.23299999999927</v>
      </c>
      <c r="Q154" s="54">
        <v>57</v>
      </c>
      <c r="R154" s="55"/>
      <c r="S154" s="117"/>
      <c r="T154" s="58">
        <v>80</v>
      </c>
      <c r="U154" s="8">
        <f t="shared" ref="U154" si="854">T154</f>
        <v>80</v>
      </c>
      <c r="V154" s="72">
        <f t="shared" si="757"/>
        <v>95</v>
      </c>
      <c r="W154" s="56">
        <f t="shared" ref="W154" si="855">(((T154)*(T154))/(12.96*O154))-((9.81*(Q154/1000))/1500)</f>
        <v>0.9872815409876543</v>
      </c>
      <c r="X154" s="82"/>
      <c r="Y154" s="128"/>
      <c r="Z154" s="52">
        <v>80</v>
      </c>
      <c r="AA154" s="8">
        <f t="shared" ref="AA154" si="856">Z154</f>
        <v>80</v>
      </c>
      <c r="AB154" s="72">
        <f t="shared" si="760"/>
        <v>95</v>
      </c>
      <c r="AC154" s="56">
        <f t="shared" ref="AC154" si="857">(((Z154)*(Z154))/(12.96*O154))-((9.81*(Q154/1000))/1500)</f>
        <v>0.9872815409876543</v>
      </c>
      <c r="AD154" s="84"/>
      <c r="AE154" s="57"/>
    </row>
    <row r="155" spans="1:31" ht="15.75" thickBot="1" x14ac:dyDescent="0.3">
      <c r="A155" s="200"/>
      <c r="B155" s="203"/>
      <c r="C155" s="206"/>
      <c r="D155" s="34"/>
      <c r="E155" s="35"/>
      <c r="F155" s="35"/>
      <c r="G155" s="36">
        <v>40</v>
      </c>
      <c r="H155" s="37"/>
      <c r="I155" s="38">
        <f t="shared" ref="I155" si="858">H154</f>
        <v>60</v>
      </c>
      <c r="J155" s="35"/>
      <c r="K155" s="39"/>
      <c r="L155" s="79">
        <f t="shared" ref="L155" si="859">IF(F154=0,0,G155/(F154/1000*H154))</f>
        <v>22.222222222222225</v>
      </c>
      <c r="M155" s="75">
        <f t="shared" ref="M155" si="860">L155*H154</f>
        <v>1333.3333333333335</v>
      </c>
      <c r="N155" s="187"/>
      <c r="O155" s="59"/>
      <c r="P155" s="60"/>
      <c r="Q155" s="60"/>
      <c r="R155" s="61">
        <v>40</v>
      </c>
      <c r="S155" s="118"/>
      <c r="T155" s="64"/>
      <c r="U155" s="38">
        <f t="shared" ref="U155" si="861">T154</f>
        <v>80</v>
      </c>
      <c r="V155" s="60"/>
      <c r="W155" s="62"/>
      <c r="X155" s="79">
        <f t="shared" si="766"/>
        <v>8.7719298245614024</v>
      </c>
      <c r="Y155" s="75">
        <f t="shared" ref="Y155" si="862">X155*T154</f>
        <v>701.75438596491222</v>
      </c>
      <c r="Z155" s="59"/>
      <c r="AA155" s="38">
        <f t="shared" ref="AA155" si="863">Z154</f>
        <v>80</v>
      </c>
      <c r="AB155" s="60"/>
      <c r="AC155" s="60"/>
      <c r="AD155" s="79">
        <f t="shared" si="769"/>
        <v>8.7719298245614024</v>
      </c>
      <c r="AE155" s="63">
        <f t="shared" ref="AE155" si="864">AD155*Z154</f>
        <v>701.75438596491222</v>
      </c>
    </row>
    <row r="156" spans="1:31" ht="15.75" thickBot="1" x14ac:dyDescent="0.3">
      <c r="A156" s="3" t="s">
        <v>19</v>
      </c>
      <c r="B156" s="207">
        <f>(B157-C153)*1000</f>
        <v>558.93800000000124</v>
      </c>
      <c r="C156" s="208"/>
      <c r="D156" s="66"/>
      <c r="E156" s="40"/>
      <c r="F156" s="40"/>
      <c r="G156" s="40"/>
      <c r="H156" s="40"/>
      <c r="I156" s="40">
        <f t="shared" si="799"/>
        <v>60</v>
      </c>
      <c r="J156" s="40"/>
      <c r="K156" s="41"/>
      <c r="L156" s="81"/>
      <c r="M156" s="40"/>
      <c r="N156" s="149"/>
      <c r="O156" s="119"/>
      <c r="P156" s="42"/>
      <c r="Q156" s="42"/>
      <c r="R156" s="42"/>
      <c r="S156" s="120"/>
      <c r="T156" s="42"/>
      <c r="U156" s="40">
        <f t="shared" si="800"/>
        <v>80</v>
      </c>
      <c r="V156" s="42"/>
      <c r="W156" s="43"/>
      <c r="X156" s="83"/>
      <c r="Y156" s="42"/>
      <c r="Z156" s="119"/>
      <c r="AA156" s="40">
        <f t="shared" si="801"/>
        <v>80</v>
      </c>
      <c r="AB156" s="42"/>
      <c r="AC156" s="42"/>
      <c r="AD156" s="83"/>
      <c r="AE156" s="132"/>
    </row>
    <row r="157" spans="1:31" x14ac:dyDescent="0.25">
      <c r="A157" s="198">
        <v>38</v>
      </c>
      <c r="B157" s="201">
        <v>16.691012000000001</v>
      </c>
      <c r="C157" s="204">
        <v>17.001647999999999</v>
      </c>
      <c r="D157" s="14"/>
      <c r="E157" s="9"/>
      <c r="F157" s="9"/>
      <c r="G157" s="7">
        <v>40</v>
      </c>
      <c r="H157" s="18"/>
      <c r="I157" s="8">
        <f t="shared" ref="I157" si="865">H158</f>
        <v>60</v>
      </c>
      <c r="J157" s="9"/>
      <c r="K157" s="11"/>
      <c r="L157" s="79">
        <f t="shared" ref="L157" si="866">IF(F158=0,0,G157/(F158/1000*H158))</f>
        <v>22.222222222222225</v>
      </c>
      <c r="M157" s="75">
        <f t="shared" ref="M157" si="867">L157*H158</f>
        <v>1333.3333333333335</v>
      </c>
      <c r="N157" s="147"/>
      <c r="O157" s="45"/>
      <c r="P157" s="46"/>
      <c r="Q157" s="46"/>
      <c r="R157" s="47">
        <v>40</v>
      </c>
      <c r="S157" s="121"/>
      <c r="T157" s="112"/>
      <c r="U157" s="8">
        <f t="shared" ref="U157" si="868">T158</f>
        <v>80</v>
      </c>
      <c r="V157" s="49"/>
      <c r="W157" s="50"/>
      <c r="X157" s="79">
        <f t="shared" si="775"/>
        <v>8.7719298245614024</v>
      </c>
      <c r="Y157" s="127">
        <f t="shared" ref="Y157" si="869">X157*T158</f>
        <v>701.75438596491222</v>
      </c>
      <c r="Z157" s="45"/>
      <c r="AA157" s="8">
        <f t="shared" ref="AA157" si="870">Z158</f>
        <v>80</v>
      </c>
      <c r="AB157" s="46"/>
      <c r="AC157" s="46"/>
      <c r="AD157" s="79">
        <f t="shared" si="778"/>
        <v>8.7719298245614024</v>
      </c>
      <c r="AE157" s="51">
        <f t="shared" ref="AE157" si="871">AD157*Z158</f>
        <v>701.75438596491222</v>
      </c>
    </row>
    <row r="158" spans="1:31" x14ac:dyDescent="0.25">
      <c r="A158" s="199"/>
      <c r="B158" s="202"/>
      <c r="C158" s="205"/>
      <c r="D158" s="15">
        <v>500</v>
      </c>
      <c r="E158" s="6">
        <v>230.64</v>
      </c>
      <c r="F158" s="6">
        <v>30</v>
      </c>
      <c r="G158" s="10"/>
      <c r="H158" s="19">
        <v>60</v>
      </c>
      <c r="I158" s="8">
        <f t="shared" ref="I158" si="872">H158</f>
        <v>60</v>
      </c>
      <c r="J158" s="72">
        <f t="shared" si="781"/>
        <v>55</v>
      </c>
      <c r="K158" s="33">
        <f t="shared" ref="K158" si="873">(((H158)*(H158))/(12.96*D158))-((9.81*(F158/1000))/1500)</f>
        <v>0.5553593555555556</v>
      </c>
      <c r="L158" s="80"/>
      <c r="M158" s="44"/>
      <c r="N158" s="148"/>
      <c r="O158" s="52">
        <v>500</v>
      </c>
      <c r="P158" s="53">
        <f t="shared" ref="P158" si="874">(C157-B157)*1000-(R157+R159)</f>
        <v>230.63599999999883</v>
      </c>
      <c r="Q158" s="54">
        <v>57</v>
      </c>
      <c r="R158" s="55"/>
      <c r="S158" s="117"/>
      <c r="T158" s="58">
        <v>80</v>
      </c>
      <c r="U158" s="8">
        <f t="shared" ref="U158" si="875">T158</f>
        <v>80</v>
      </c>
      <c r="V158" s="72">
        <f t="shared" si="785"/>
        <v>95</v>
      </c>
      <c r="W158" s="56">
        <f t="shared" ref="W158" si="876">(((T158)*(T158))/(12.96*O158))-((9.81*(Q158/1000))/1500)</f>
        <v>0.9872815409876543</v>
      </c>
      <c r="X158" s="82"/>
      <c r="Y158" s="128"/>
      <c r="Z158" s="52">
        <v>80</v>
      </c>
      <c r="AA158" s="8">
        <f t="shared" ref="AA158" si="877">Z158</f>
        <v>80</v>
      </c>
      <c r="AB158" s="72">
        <f t="shared" si="788"/>
        <v>95</v>
      </c>
      <c r="AC158" s="56">
        <f t="shared" ref="AC158" si="878">(((Z158)*(Z158))/(12.96*O158))-((9.81*(Q158/1000))/1500)</f>
        <v>0.9872815409876543</v>
      </c>
      <c r="AD158" s="84"/>
      <c r="AE158" s="57"/>
    </row>
    <row r="159" spans="1:31" ht="15.75" thickBot="1" x14ac:dyDescent="0.3">
      <c r="A159" s="200"/>
      <c r="B159" s="203"/>
      <c r="C159" s="206"/>
      <c r="D159" s="34"/>
      <c r="E159" s="35"/>
      <c r="F159" s="35"/>
      <c r="G159" s="36">
        <v>40</v>
      </c>
      <c r="H159" s="37"/>
      <c r="I159" s="38">
        <f t="shared" ref="I159" si="879">H158</f>
        <v>60</v>
      </c>
      <c r="J159" s="35"/>
      <c r="K159" s="39"/>
      <c r="L159" s="79">
        <f t="shared" ref="L159" si="880">IF(F158=0,0,G159/(F158/1000*H158))</f>
        <v>22.222222222222225</v>
      </c>
      <c r="M159" s="75">
        <f t="shared" ref="M159" si="881">L159*H158</f>
        <v>1333.3333333333335</v>
      </c>
      <c r="N159" s="187"/>
      <c r="O159" s="59"/>
      <c r="P159" s="60"/>
      <c r="Q159" s="60"/>
      <c r="R159" s="61">
        <v>40</v>
      </c>
      <c r="S159" s="118"/>
      <c r="T159" s="64"/>
      <c r="U159" s="38">
        <f t="shared" ref="U159" si="882">T158</f>
        <v>80</v>
      </c>
      <c r="V159" s="60"/>
      <c r="W159" s="62"/>
      <c r="X159" s="79">
        <f t="shared" si="794"/>
        <v>8.7719298245614024</v>
      </c>
      <c r="Y159" s="75">
        <f t="shared" ref="Y159" si="883">X159*T158</f>
        <v>701.75438596491222</v>
      </c>
      <c r="Z159" s="59"/>
      <c r="AA159" s="38">
        <f t="shared" ref="AA159" si="884">Z158</f>
        <v>80</v>
      </c>
      <c r="AB159" s="60"/>
      <c r="AC159" s="60"/>
      <c r="AD159" s="79">
        <f t="shared" si="797"/>
        <v>8.7719298245614024</v>
      </c>
      <c r="AE159" s="63">
        <f t="shared" ref="AE159" si="885">AD159*Z158</f>
        <v>701.75438596491222</v>
      </c>
    </row>
    <row r="160" spans="1:31" ht="15.75" thickBot="1" x14ac:dyDescent="0.3">
      <c r="A160" s="3" t="s">
        <v>19</v>
      </c>
      <c r="B160" s="207">
        <f>(B161-C157)*1000</f>
        <v>213.70000000000289</v>
      </c>
      <c r="C160" s="208"/>
      <c r="D160" s="66"/>
      <c r="E160" s="40"/>
      <c r="F160" s="40"/>
      <c r="G160" s="40"/>
      <c r="H160" s="40"/>
      <c r="I160" s="40">
        <f t="shared" si="799"/>
        <v>60</v>
      </c>
      <c r="J160" s="40"/>
      <c r="K160" s="41"/>
      <c r="L160" s="81"/>
      <c r="M160" s="40"/>
      <c r="N160" s="149"/>
      <c r="O160" s="119"/>
      <c r="P160" s="42"/>
      <c r="Q160" s="42"/>
      <c r="R160" s="42"/>
      <c r="S160" s="120"/>
      <c r="T160" s="42"/>
      <c r="U160" s="40">
        <f t="shared" si="800"/>
        <v>80</v>
      </c>
      <c r="V160" s="42"/>
      <c r="W160" s="43"/>
      <c r="X160" s="83"/>
      <c r="Y160" s="42"/>
      <c r="Z160" s="119"/>
      <c r="AA160" s="40">
        <f t="shared" si="801"/>
        <v>80</v>
      </c>
      <c r="AB160" s="42"/>
      <c r="AC160" s="42"/>
      <c r="AD160" s="83"/>
      <c r="AE160" s="132"/>
    </row>
    <row r="161" spans="1:31" x14ac:dyDescent="0.25">
      <c r="A161" s="198">
        <v>39</v>
      </c>
      <c r="B161" s="201">
        <v>17.215348000000002</v>
      </c>
      <c r="C161" s="204">
        <v>17.247046000000001</v>
      </c>
      <c r="D161" s="14"/>
      <c r="E161" s="9"/>
      <c r="F161" s="9"/>
      <c r="G161" s="7">
        <v>0</v>
      </c>
      <c r="H161" s="18"/>
      <c r="I161" s="8">
        <f t="shared" ref="I161" si="886">H162</f>
        <v>60</v>
      </c>
      <c r="J161" s="9"/>
      <c r="K161" s="11"/>
      <c r="L161" s="79">
        <f t="shared" ref="L161" si="887">IF(F162=0,0,G161/(F162/1000*H162))</f>
        <v>0</v>
      </c>
      <c r="M161" s="75">
        <f t="shared" ref="M161" si="888">L161*H162</f>
        <v>0</v>
      </c>
      <c r="N161" s="147"/>
      <c r="O161" s="45"/>
      <c r="P161" s="46"/>
      <c r="Q161" s="46"/>
      <c r="R161" s="47">
        <v>0</v>
      </c>
      <c r="S161" s="121"/>
      <c r="T161" s="112"/>
      <c r="U161" s="8">
        <f t="shared" ref="U161" si="889">T162</f>
        <v>80</v>
      </c>
      <c r="V161" s="49"/>
      <c r="W161" s="50"/>
      <c r="X161" s="79">
        <f t="shared" si="747"/>
        <v>0</v>
      </c>
      <c r="Y161" s="127">
        <f t="shared" ref="Y161" si="890">X161*T162</f>
        <v>0</v>
      </c>
      <c r="Z161" s="45"/>
      <c r="AA161" s="8">
        <f t="shared" ref="AA161" si="891">Z162</f>
        <v>80</v>
      </c>
      <c r="AB161" s="46"/>
      <c r="AC161" s="46"/>
      <c r="AD161" s="79">
        <f t="shared" si="750"/>
        <v>0</v>
      </c>
      <c r="AE161" s="51">
        <f t="shared" ref="AE161" si="892">AD161*Z162</f>
        <v>0</v>
      </c>
    </row>
    <row r="162" spans="1:31" x14ac:dyDescent="0.25">
      <c r="A162" s="199"/>
      <c r="B162" s="202"/>
      <c r="C162" s="205"/>
      <c r="D162" s="15">
        <v>40000</v>
      </c>
      <c r="E162" s="6">
        <v>34.85</v>
      </c>
      <c r="F162" s="6">
        <v>0</v>
      </c>
      <c r="G162" s="10"/>
      <c r="H162" s="19">
        <v>60</v>
      </c>
      <c r="I162" s="8">
        <f t="shared" ref="I162" si="893">H162</f>
        <v>60</v>
      </c>
      <c r="J162" s="72">
        <f t="shared" si="753"/>
        <v>2</v>
      </c>
      <c r="K162" s="33">
        <f t="shared" ref="K162" si="894">(((H162)*(H162))/(12.96*D162))-((9.81*(F162/1000))/1500)</f>
        <v>6.9444444444444441E-3</v>
      </c>
      <c r="L162" s="80"/>
      <c r="M162" s="44"/>
      <c r="N162" s="148"/>
      <c r="O162" s="52">
        <v>40000</v>
      </c>
      <c r="P162" s="53">
        <f t="shared" ref="P162" si="895">(C161-B161)*1000-(R161+R163)</f>
        <v>31.697999999998672</v>
      </c>
      <c r="Q162" s="54">
        <v>0</v>
      </c>
      <c r="R162" s="55"/>
      <c r="S162" s="117"/>
      <c r="T162" s="58">
        <v>80</v>
      </c>
      <c r="U162" s="8">
        <f t="shared" ref="U162" si="896">T162</f>
        <v>80</v>
      </c>
      <c r="V162" s="72">
        <f t="shared" si="757"/>
        <v>2</v>
      </c>
      <c r="W162" s="56">
        <f t="shared" ref="W162" si="897">(((T162)*(T162))/(12.96*O162))-((9.81*(Q162/1000))/1500)</f>
        <v>1.2345679012345678E-2</v>
      </c>
      <c r="X162" s="82"/>
      <c r="Y162" s="128"/>
      <c r="Z162" s="52">
        <v>80</v>
      </c>
      <c r="AA162" s="8">
        <f t="shared" ref="AA162" si="898">Z162</f>
        <v>80</v>
      </c>
      <c r="AB162" s="72">
        <f t="shared" si="760"/>
        <v>2</v>
      </c>
      <c r="AC162" s="56">
        <f t="shared" ref="AC162" si="899">(((Z162)*(Z162))/(12.96*O162))-((9.81*(Q162/1000))/1500)</f>
        <v>1.2345679012345678E-2</v>
      </c>
      <c r="AD162" s="84"/>
      <c r="AE162" s="57"/>
    </row>
    <row r="163" spans="1:31" ht="15.75" thickBot="1" x14ac:dyDescent="0.3">
      <c r="A163" s="200"/>
      <c r="B163" s="203"/>
      <c r="C163" s="206"/>
      <c r="D163" s="34"/>
      <c r="E163" s="35"/>
      <c r="F163" s="35"/>
      <c r="G163" s="36">
        <v>0</v>
      </c>
      <c r="H163" s="37"/>
      <c r="I163" s="38">
        <f t="shared" ref="I163" si="900">H162</f>
        <v>60</v>
      </c>
      <c r="J163" s="35"/>
      <c r="K163" s="39"/>
      <c r="L163" s="79">
        <f t="shared" ref="L163" si="901">IF(F162=0,0,G163/(F162/1000*H162))</f>
        <v>0</v>
      </c>
      <c r="M163" s="75">
        <f t="shared" ref="M163" si="902">L163*H162</f>
        <v>0</v>
      </c>
      <c r="N163" s="187"/>
      <c r="O163" s="59"/>
      <c r="P163" s="60"/>
      <c r="Q163" s="60"/>
      <c r="R163" s="61">
        <v>0</v>
      </c>
      <c r="S163" s="118"/>
      <c r="T163" s="64"/>
      <c r="U163" s="38">
        <f t="shared" ref="U163" si="903">T162</f>
        <v>80</v>
      </c>
      <c r="V163" s="60"/>
      <c r="W163" s="62"/>
      <c r="X163" s="79">
        <f t="shared" si="766"/>
        <v>0</v>
      </c>
      <c r="Y163" s="75">
        <f t="shared" ref="Y163" si="904">X163*T162</f>
        <v>0</v>
      </c>
      <c r="Z163" s="59"/>
      <c r="AA163" s="38">
        <f t="shared" ref="AA163" si="905">Z162</f>
        <v>80</v>
      </c>
      <c r="AB163" s="60"/>
      <c r="AC163" s="60"/>
      <c r="AD163" s="79">
        <f t="shared" si="769"/>
        <v>0</v>
      </c>
      <c r="AE163" s="63">
        <f t="shared" ref="AE163" si="906">AD163*Z162</f>
        <v>0</v>
      </c>
    </row>
    <row r="164" spans="1:31" ht="15.75" thickBot="1" x14ac:dyDescent="0.3">
      <c r="A164" s="3" t="s">
        <v>19</v>
      </c>
      <c r="B164" s="207">
        <f>(B165-C161)*1000</f>
        <v>142.6400000000001</v>
      </c>
      <c r="C164" s="208"/>
      <c r="D164" s="66"/>
      <c r="E164" s="40"/>
      <c r="F164" s="40"/>
      <c r="G164" s="40"/>
      <c r="H164" s="40"/>
      <c r="I164" s="40">
        <f t="shared" si="799"/>
        <v>60</v>
      </c>
      <c r="J164" s="40"/>
      <c r="K164" s="41"/>
      <c r="L164" s="81"/>
      <c r="M164" s="40"/>
      <c r="N164" s="149"/>
      <c r="O164" s="119"/>
      <c r="P164" s="42"/>
      <c r="Q164" s="42"/>
      <c r="R164" s="42"/>
      <c r="S164" s="120"/>
      <c r="T164" s="42"/>
      <c r="U164" s="40">
        <f t="shared" si="800"/>
        <v>80</v>
      </c>
      <c r="V164" s="42"/>
      <c r="W164" s="43"/>
      <c r="X164" s="83"/>
      <c r="Y164" s="42"/>
      <c r="Z164" s="119"/>
      <c r="AA164" s="40">
        <f t="shared" si="801"/>
        <v>80</v>
      </c>
      <c r="AB164" s="42"/>
      <c r="AC164" s="42"/>
      <c r="AD164" s="83"/>
      <c r="AE164" s="132"/>
    </row>
    <row r="165" spans="1:31" x14ac:dyDescent="0.25">
      <c r="A165" s="209">
        <v>40</v>
      </c>
      <c r="B165" s="201">
        <v>17.389686000000001</v>
      </c>
      <c r="C165" s="204">
        <v>17.671865</v>
      </c>
      <c r="D165" s="134"/>
      <c r="E165" s="135"/>
      <c r="F165" s="135"/>
      <c r="G165" s="136">
        <v>53</v>
      </c>
      <c r="H165" s="137"/>
      <c r="I165" s="86">
        <f t="shared" ref="I165" si="907">H166</f>
        <v>60</v>
      </c>
      <c r="J165" s="135"/>
      <c r="K165" s="138"/>
      <c r="L165" s="87">
        <f t="shared" ref="L165" si="908">IF(F166=0,0,G165/(F166/1000*H166))</f>
        <v>8.6601307189542496</v>
      </c>
      <c r="M165" s="139">
        <f t="shared" ref="M165" si="909">L165*H166</f>
        <v>519.60784313725503</v>
      </c>
      <c r="N165" s="154"/>
      <c r="O165" s="48"/>
      <c r="P165" s="49"/>
      <c r="Q165" s="49"/>
      <c r="R165" s="115">
        <v>48</v>
      </c>
      <c r="S165" s="116"/>
      <c r="T165" s="112"/>
      <c r="U165" s="86">
        <f t="shared" ref="U165" si="910">T166</f>
        <v>60</v>
      </c>
      <c r="V165" s="49"/>
      <c r="W165" s="50"/>
      <c r="X165" s="87">
        <f t="shared" si="775"/>
        <v>10</v>
      </c>
      <c r="Y165" s="127">
        <f t="shared" ref="Y165" si="911">X165*T166</f>
        <v>600</v>
      </c>
      <c r="Z165" s="48"/>
      <c r="AA165" s="86">
        <f t="shared" ref="AA165" si="912">Z166</f>
        <v>65</v>
      </c>
      <c r="AB165" s="49"/>
      <c r="AC165" s="49"/>
      <c r="AD165" s="87">
        <f t="shared" si="778"/>
        <v>9.2307692307692299</v>
      </c>
      <c r="AE165" s="51">
        <f t="shared" ref="AE165" si="913">AD165*Z166</f>
        <v>600</v>
      </c>
    </row>
    <row r="166" spans="1:31" x14ac:dyDescent="0.25">
      <c r="A166" s="199"/>
      <c r="B166" s="202"/>
      <c r="C166" s="205"/>
      <c r="D166" s="15">
        <v>250</v>
      </c>
      <c r="E166" s="6">
        <v>179.93</v>
      </c>
      <c r="F166" s="6">
        <v>102</v>
      </c>
      <c r="G166" s="10"/>
      <c r="H166" s="19">
        <v>60</v>
      </c>
      <c r="I166" s="8">
        <f t="shared" ref="I166" si="914">H166</f>
        <v>60</v>
      </c>
      <c r="J166" s="72">
        <f t="shared" si="781"/>
        <v>68</v>
      </c>
      <c r="K166" s="33">
        <f t="shared" ref="K166" si="915">(((H166)*(H166))/(12.96*D166))-((9.81*(F166/1000))/1500)</f>
        <v>1.1104440311111112</v>
      </c>
      <c r="L166" s="80"/>
      <c r="M166" s="44"/>
      <c r="N166" s="148"/>
      <c r="O166" s="52">
        <v>251</v>
      </c>
      <c r="P166" s="53">
        <f t="shared" ref="P166" si="916">(C165-B165)*1000-(R165+R167)</f>
        <v>186.17899999999929</v>
      </c>
      <c r="Q166" s="54">
        <v>80</v>
      </c>
      <c r="R166" s="55"/>
      <c r="S166" s="117"/>
      <c r="T166" s="58">
        <v>60</v>
      </c>
      <c r="U166" s="8">
        <f t="shared" ref="U166" si="917">T166</f>
        <v>60</v>
      </c>
      <c r="V166" s="72">
        <f t="shared" si="785"/>
        <v>90</v>
      </c>
      <c r="W166" s="56">
        <f t="shared" ref="W166" si="918">(((T166)*(T166))/(12.96*O166))-((9.81*(Q166/1000))/1500)</f>
        <v>1.1061611736166446</v>
      </c>
      <c r="X166" s="82"/>
      <c r="Y166" s="128"/>
      <c r="Z166" s="52">
        <v>65</v>
      </c>
      <c r="AA166" s="8">
        <f t="shared" ref="AA166" si="919">Z166</f>
        <v>65</v>
      </c>
      <c r="AB166" s="72">
        <f t="shared" si="788"/>
        <v>119</v>
      </c>
      <c r="AC166" s="56">
        <f t="shared" ref="AC166" si="920">(((Z166)*(Z166))/(12.96*O166))-((9.81*(Q166/1000))/1500)</f>
        <v>1.2982938773695343</v>
      </c>
      <c r="AD166" s="84"/>
      <c r="AE166" s="57"/>
    </row>
    <row r="167" spans="1:31" ht="15.75" thickBot="1" x14ac:dyDescent="0.3">
      <c r="A167" s="210"/>
      <c r="B167" s="203"/>
      <c r="C167" s="206"/>
      <c r="D167" s="141"/>
      <c r="E167" s="142"/>
      <c r="F167" s="142"/>
      <c r="G167" s="143">
        <v>53</v>
      </c>
      <c r="H167" s="144"/>
      <c r="I167" s="109">
        <f t="shared" ref="I167" si="921">H166</f>
        <v>60</v>
      </c>
      <c r="J167" s="142"/>
      <c r="K167" s="145"/>
      <c r="L167" s="85">
        <f t="shared" ref="L167" si="922">IF(F166=0,0,G167/(F166/1000*H166))</f>
        <v>8.6601307189542496</v>
      </c>
      <c r="M167" s="146">
        <f t="shared" ref="M167" si="923">L167*H166</f>
        <v>519.60784313725503</v>
      </c>
      <c r="N167" s="155"/>
      <c r="O167" s="76"/>
      <c r="P167" s="77"/>
      <c r="Q167" s="77"/>
      <c r="R167" s="125">
        <v>48</v>
      </c>
      <c r="S167" s="126"/>
      <c r="T167" s="114"/>
      <c r="U167" s="109">
        <f t="shared" ref="U167" si="924">T166</f>
        <v>60</v>
      </c>
      <c r="V167" s="77"/>
      <c r="W167" s="94"/>
      <c r="X167" s="85">
        <f t="shared" si="794"/>
        <v>10</v>
      </c>
      <c r="Y167" s="146">
        <f t="shared" ref="Y167" si="925">X167*T166</f>
        <v>600</v>
      </c>
      <c r="Z167" s="76"/>
      <c r="AA167" s="109">
        <f t="shared" ref="AA167" si="926">Z166</f>
        <v>65</v>
      </c>
      <c r="AB167" s="77"/>
      <c r="AC167" s="77"/>
      <c r="AD167" s="85">
        <f t="shared" si="797"/>
        <v>9.2307692307692299</v>
      </c>
      <c r="AE167" s="133">
        <f t="shared" ref="AE167" si="927">AD167*Z166</f>
        <v>600</v>
      </c>
    </row>
    <row r="168" spans="1:31" ht="15.75" thickBot="1" x14ac:dyDescent="0.3">
      <c r="A168" s="3" t="s">
        <v>19</v>
      </c>
      <c r="B168" s="207">
        <f>(B169-C165)*1000</f>
        <v>264.86299999999829</v>
      </c>
      <c r="C168" s="208"/>
      <c r="D168" s="66"/>
      <c r="E168" s="40"/>
      <c r="F168" s="40"/>
      <c r="G168" s="40"/>
      <c r="H168" s="40"/>
      <c r="I168" s="40">
        <f t="shared" ref="I168" si="928">IF(I167&gt;I170,I167,I170)</f>
        <v>60</v>
      </c>
      <c r="J168" s="40"/>
      <c r="K168" s="41"/>
      <c r="L168" s="81"/>
      <c r="M168" s="40"/>
      <c r="N168" s="149"/>
      <c r="O168" s="119"/>
      <c r="P168" s="42"/>
      <c r="Q168" s="42"/>
      <c r="R168" s="42"/>
      <c r="S168" s="120"/>
      <c r="T168" s="42"/>
      <c r="U168" s="40">
        <f t="shared" ref="U168" si="929">IF(U167&gt;U170,U167,U170)</f>
        <v>60</v>
      </c>
      <c r="V168" s="42"/>
      <c r="W168" s="43"/>
      <c r="X168" s="83"/>
      <c r="Y168" s="42"/>
      <c r="Z168" s="119"/>
      <c r="AA168" s="40">
        <f t="shared" ref="AA168" si="930">IF(AA167&gt;AA170,AA167,AA170)</f>
        <v>65</v>
      </c>
      <c r="AB168" s="42"/>
      <c r="AC168" s="42"/>
      <c r="AD168" s="83"/>
      <c r="AE168" s="132"/>
    </row>
    <row r="169" spans="1:31" x14ac:dyDescent="0.25">
      <c r="A169" s="236">
        <v>41</v>
      </c>
      <c r="B169" s="201">
        <v>17.936727999999999</v>
      </c>
      <c r="C169" s="204">
        <v>18.344604</v>
      </c>
      <c r="D169" s="14"/>
      <c r="E169" s="9"/>
      <c r="F169" s="9"/>
      <c r="G169" s="7">
        <v>34</v>
      </c>
      <c r="H169" s="18"/>
      <c r="I169" s="8">
        <f t="shared" ref="I169" si="931">H170</f>
        <v>60</v>
      </c>
      <c r="J169" s="9"/>
      <c r="K169" s="11"/>
      <c r="L169" s="79">
        <f t="shared" ref="L169" si="932">IF(F170=0,0,G169/(F170/1000*H170))</f>
        <v>7.5555555555555554</v>
      </c>
      <c r="M169" s="75">
        <f t="shared" ref="M169" si="933">L169*H170</f>
        <v>453.33333333333331</v>
      </c>
      <c r="N169" s="147"/>
      <c r="O169" s="45"/>
      <c r="P169" s="46"/>
      <c r="Q169" s="46"/>
      <c r="R169" s="47">
        <v>43</v>
      </c>
      <c r="S169" s="156"/>
      <c r="T169" s="48"/>
      <c r="U169" s="8">
        <f t="shared" ref="U169" si="934">T170</f>
        <v>60</v>
      </c>
      <c r="V169" s="49"/>
      <c r="W169" s="50"/>
      <c r="X169" s="79">
        <f t="shared" ref="X169" si="935">IF(Q170=0,0,R169/(Q170/1000*T170))</f>
        <v>8.9583333333333339</v>
      </c>
      <c r="Y169" s="51">
        <f t="shared" ref="Y169" si="936">X169*T170</f>
        <v>537.5</v>
      </c>
      <c r="Z169" s="157"/>
      <c r="AA169" s="8">
        <f t="shared" ref="AA169" si="937">Z170</f>
        <v>65</v>
      </c>
      <c r="AB169" s="46"/>
      <c r="AC169" s="46"/>
      <c r="AD169" s="79">
        <f t="shared" ref="AD169" si="938">IF(Q170=0,0,R169/(Q170/1000*Z170))</f>
        <v>8.2692307692307683</v>
      </c>
      <c r="AE169" s="51">
        <f t="shared" ref="AE169" si="939">AD169*Z170</f>
        <v>537.49999999999989</v>
      </c>
    </row>
    <row r="170" spans="1:31" x14ac:dyDescent="0.25">
      <c r="A170" s="237"/>
      <c r="B170" s="202"/>
      <c r="C170" s="205"/>
      <c r="D170" s="15">
        <v>244</v>
      </c>
      <c r="E170" s="6">
        <v>46.539000000000001</v>
      </c>
      <c r="F170" s="6">
        <v>75</v>
      </c>
      <c r="G170" s="10"/>
      <c r="H170" s="19">
        <v>60</v>
      </c>
      <c r="I170" s="8">
        <f t="shared" ref="I170" si="940">H170</f>
        <v>60</v>
      </c>
      <c r="J170" s="72">
        <f t="shared" ref="J170" si="941">CEILING(11.8*H170*H170/D170-F170,1)</f>
        <v>100</v>
      </c>
      <c r="K170" s="33">
        <f t="shared" ref="K170" si="942">(((H170)*(H170))/(12.96*D170))-((9.81*(F170/1000))/1500)</f>
        <v>1.1379430154826957</v>
      </c>
      <c r="L170" s="80"/>
      <c r="M170" s="44"/>
      <c r="N170" s="148"/>
      <c r="O170" s="239">
        <v>248</v>
      </c>
      <c r="P170" s="242">
        <f>(C169-B169)*1000-(R169+R173)</f>
        <v>321.87600000000168</v>
      </c>
      <c r="Q170" s="245">
        <v>80</v>
      </c>
      <c r="R170" s="55"/>
      <c r="S170" s="158"/>
      <c r="T170" s="52">
        <v>60</v>
      </c>
      <c r="U170" s="8">
        <f t="shared" ref="U170" si="943">T170</f>
        <v>60</v>
      </c>
      <c r="V170" s="72">
        <f>CEILING(11.8*T170*T170/O170-Q170,1)</f>
        <v>92</v>
      </c>
      <c r="W170" s="56">
        <f t="shared" ref="W170" si="944">(((T170)*(T170))/(12.96*O170))-((9.81*(Q170/1000))/1500)</f>
        <v>1.1195484845878136</v>
      </c>
      <c r="X170" s="82"/>
      <c r="Y170" s="57"/>
      <c r="Z170" s="58">
        <v>65</v>
      </c>
      <c r="AA170" s="8">
        <f t="shared" ref="AA170" si="945">Z170</f>
        <v>65</v>
      </c>
      <c r="AB170" s="72">
        <f t="shared" ref="AB170" si="946">CEILING(11.8*Z170*Z170/O170-Q170,1)</f>
        <v>122</v>
      </c>
      <c r="AC170" s="56">
        <f t="shared" ref="AC170" si="947">(((Z170)*(Z170))/(12.96*O170))-((9.81*(Q170/1000))/1500)</f>
        <v>1.3140053742731979</v>
      </c>
      <c r="AD170" s="84"/>
      <c r="AE170" s="57"/>
    </row>
    <row r="171" spans="1:31" x14ac:dyDescent="0.25">
      <c r="A171" s="237"/>
      <c r="B171" s="202"/>
      <c r="C171" s="205"/>
      <c r="D171" s="34"/>
      <c r="E171" s="35"/>
      <c r="F171" s="35"/>
      <c r="G171" s="36">
        <v>0</v>
      </c>
      <c r="H171" s="37"/>
      <c r="I171" s="38">
        <f t="shared" ref="I171" si="948">H170</f>
        <v>60</v>
      </c>
      <c r="J171" s="35"/>
      <c r="K171" s="39"/>
      <c r="L171" s="79">
        <f t="shared" ref="L171" si="949">IF(F170=0,0,G171/(F170/1000*H170))</f>
        <v>0</v>
      </c>
      <c r="M171" s="75">
        <f t="shared" ref="M171" si="950">L171*H170</f>
        <v>0</v>
      </c>
      <c r="N171" s="187"/>
      <c r="O171" s="240"/>
      <c r="P171" s="243"/>
      <c r="Q171" s="246"/>
      <c r="R171" s="55"/>
      <c r="S171" s="159"/>
      <c r="T171" s="59"/>
      <c r="U171" s="38">
        <f t="shared" ref="U171" si="951">T170</f>
        <v>60</v>
      </c>
      <c r="V171" s="60"/>
      <c r="W171" s="62"/>
      <c r="X171" s="62"/>
      <c r="Y171" s="62"/>
      <c r="Z171" s="64"/>
      <c r="AA171" s="38">
        <f t="shared" ref="AA171" si="952">Z170</f>
        <v>65</v>
      </c>
      <c r="AB171" s="60"/>
      <c r="AC171" s="60"/>
      <c r="AD171" s="60"/>
      <c r="AE171" s="179"/>
    </row>
    <row r="172" spans="1:31" x14ac:dyDescent="0.25">
      <c r="A172" s="237"/>
      <c r="B172" s="202"/>
      <c r="C172" s="205"/>
      <c r="D172" s="15">
        <v>249.1</v>
      </c>
      <c r="E172" s="6">
        <v>282.03899999999999</v>
      </c>
      <c r="F172" s="6">
        <v>75</v>
      </c>
      <c r="G172" s="10"/>
      <c r="H172" s="19">
        <v>60</v>
      </c>
      <c r="I172" s="8">
        <f t="shared" ref="I172" si="953">H172</f>
        <v>60</v>
      </c>
      <c r="J172" s="72">
        <f t="shared" ref="J172" si="954">CEILING(11.8*H172*H172/D172-F172,1)</f>
        <v>96</v>
      </c>
      <c r="K172" s="33">
        <f t="shared" ref="K172" si="955">(((H172)*(H172))/(12.96*D172))-((9.81*(F172/1000))/1500)</f>
        <v>1.1146350631384094</v>
      </c>
      <c r="L172" s="80"/>
      <c r="M172" s="44"/>
      <c r="N172" s="148"/>
      <c r="O172" s="241"/>
      <c r="P172" s="244"/>
      <c r="Q172" s="247"/>
      <c r="R172" s="55"/>
      <c r="S172" s="158"/>
      <c r="T172" s="52">
        <v>60</v>
      </c>
      <c r="U172" s="8">
        <f t="shared" ref="U172" si="956">T172</f>
        <v>60</v>
      </c>
      <c r="V172" s="72">
        <f>CEILING(11.8*T172*T172/O170-Q170,1)</f>
        <v>92</v>
      </c>
      <c r="W172" s="56">
        <f>(((T172)*(T172))/(12.96*O170))-((9.81*(Q170/1000))/1500)</f>
        <v>1.1195484845878136</v>
      </c>
      <c r="X172" s="82"/>
      <c r="Y172" s="57"/>
      <c r="Z172" s="58">
        <v>65</v>
      </c>
      <c r="AA172" s="8">
        <f t="shared" ref="AA172" si="957">Z172</f>
        <v>65</v>
      </c>
      <c r="AB172" s="72">
        <f>CEILING(11.8*Z172*Z172/O170-Q170,1)</f>
        <v>122</v>
      </c>
      <c r="AC172" s="56">
        <f>(((Z172)*(Z172))/(12.96*O170))-((9.81*(Q170/1000))/1500)</f>
        <v>1.3140053742731979</v>
      </c>
      <c r="AD172" s="84"/>
      <c r="AE172" s="179"/>
    </row>
    <row r="173" spans="1:31" ht="15.75" thickBot="1" x14ac:dyDescent="0.3">
      <c r="A173" s="238"/>
      <c r="B173" s="203"/>
      <c r="C173" s="206"/>
      <c r="D173" s="34"/>
      <c r="E173" s="35"/>
      <c r="F173" s="35"/>
      <c r="G173" s="36">
        <v>41</v>
      </c>
      <c r="H173" s="37"/>
      <c r="I173" s="38">
        <f t="shared" ref="I173" si="958">H172</f>
        <v>60</v>
      </c>
      <c r="J173" s="35"/>
      <c r="K173" s="39"/>
      <c r="L173" s="79">
        <f t="shared" ref="L173" si="959">IF(F172=0,0,G173/(F172/1000*H172))</f>
        <v>9.1111111111111107</v>
      </c>
      <c r="M173" s="75">
        <f t="shared" ref="M173" si="960">L173*H172</f>
        <v>546.66666666666663</v>
      </c>
      <c r="N173" s="187"/>
      <c r="O173" s="59"/>
      <c r="P173" s="60"/>
      <c r="Q173" s="60"/>
      <c r="R173" s="61">
        <v>43</v>
      </c>
      <c r="S173" s="159"/>
      <c r="T173" s="59"/>
      <c r="U173" s="38">
        <f t="shared" ref="U173" si="961">T172</f>
        <v>60</v>
      </c>
      <c r="V173" s="60"/>
      <c r="W173" s="62"/>
      <c r="X173" s="79">
        <f t="shared" ref="X173" si="962">IF(Q172=0,0,R173/(Q172/1000*T172))</f>
        <v>0</v>
      </c>
      <c r="Y173" s="63">
        <f t="shared" ref="Y173" si="963">X173*T172</f>
        <v>0</v>
      </c>
      <c r="Z173" s="64"/>
      <c r="AA173" s="38">
        <f t="shared" ref="AA173" si="964">Z172</f>
        <v>65</v>
      </c>
      <c r="AB173" s="60"/>
      <c r="AC173" s="60"/>
      <c r="AD173" s="79">
        <f>IF(Q170=0,0,R173/(Q170/1000*Z172))</f>
        <v>8.2692307692307683</v>
      </c>
      <c r="AE173" s="63">
        <f t="shared" ref="AE173" si="965">AD173*Z172</f>
        <v>537.49999999999989</v>
      </c>
    </row>
    <row r="174" spans="1:31" ht="15.75" thickBot="1" x14ac:dyDescent="0.3">
      <c r="A174" s="3" t="s">
        <v>19</v>
      </c>
      <c r="B174" s="207"/>
      <c r="C174" s="208"/>
      <c r="D174" s="66"/>
      <c r="E174" s="40"/>
      <c r="F174" s="40"/>
      <c r="G174" s="40"/>
      <c r="H174" s="40"/>
      <c r="I174" s="40">
        <f>IF(I173&gt;I176,I173,I176)</f>
        <v>65</v>
      </c>
      <c r="J174" s="40"/>
      <c r="K174" s="41"/>
      <c r="L174" s="81"/>
      <c r="M174" s="40"/>
      <c r="N174" s="228" t="s">
        <v>38</v>
      </c>
      <c r="O174" s="119"/>
      <c r="P174" s="42"/>
      <c r="Q174" s="42"/>
      <c r="R174" s="42"/>
      <c r="S174" s="40"/>
      <c r="T174" s="42"/>
      <c r="U174" s="40">
        <f>IF(U173&gt;U176,U173,U176)</f>
        <v>60</v>
      </c>
      <c r="V174" s="42"/>
      <c r="W174" s="43"/>
      <c r="X174" s="83"/>
      <c r="Y174" s="42"/>
      <c r="Z174" s="42"/>
      <c r="AA174" s="40">
        <f>IF(AA173&gt;AA176,AA173,AA176)</f>
        <v>65</v>
      </c>
      <c r="AB174" s="42"/>
      <c r="AC174" s="42"/>
      <c r="AD174" s="83"/>
      <c r="AE174" s="132"/>
    </row>
    <row r="175" spans="1:31" x14ac:dyDescent="0.25">
      <c r="A175" s="198"/>
      <c r="B175" s="201"/>
      <c r="C175" s="204"/>
      <c r="D175" s="14"/>
      <c r="E175" s="9"/>
      <c r="F175" s="95"/>
      <c r="G175" s="7">
        <v>0</v>
      </c>
      <c r="H175" s="18"/>
      <c r="I175" s="8">
        <f t="shared" ref="I175" si="966">H176</f>
        <v>65</v>
      </c>
      <c r="J175" s="9"/>
      <c r="K175" s="11"/>
      <c r="L175" s="96">
        <f t="shared" ref="L175" si="967">IF(F176=0,0,G175/(F176/1000*H176))</f>
        <v>0</v>
      </c>
      <c r="M175" s="75">
        <f t="shared" ref="M175" si="968">L175*H176</f>
        <v>0</v>
      </c>
      <c r="N175" s="218"/>
      <c r="O175" s="45"/>
      <c r="P175" s="46"/>
      <c r="Q175" s="95"/>
      <c r="R175" s="47"/>
      <c r="S175" s="160"/>
      <c r="T175" s="48"/>
      <c r="U175" s="8">
        <f t="shared" ref="U175" si="969">T176</f>
        <v>60</v>
      </c>
      <c r="V175" s="49"/>
      <c r="W175" s="50"/>
      <c r="X175" s="87"/>
      <c r="Y175" s="51"/>
      <c r="Z175" s="157"/>
      <c r="AA175" s="8">
        <f t="shared" ref="AA175" si="970">Z176</f>
        <v>65</v>
      </c>
      <c r="AB175" s="46"/>
      <c r="AC175" s="46"/>
      <c r="AD175" s="79"/>
      <c r="AE175" s="51"/>
    </row>
    <row r="176" spans="1:31" x14ac:dyDescent="0.25">
      <c r="A176" s="199"/>
      <c r="B176" s="202"/>
      <c r="C176" s="205"/>
      <c r="D176" s="15">
        <v>150000</v>
      </c>
      <c r="E176" s="6">
        <v>19.507000000000001</v>
      </c>
      <c r="F176" s="54">
        <v>0</v>
      </c>
      <c r="G176" s="10"/>
      <c r="H176" s="19">
        <v>65</v>
      </c>
      <c r="I176" s="8">
        <f t="shared" ref="I176" si="971">H176</f>
        <v>65</v>
      </c>
      <c r="J176" s="72">
        <f t="shared" ref="J176" si="972">CEILING(11.8*H176*H176/D176-F176,1)</f>
        <v>1</v>
      </c>
      <c r="K176" s="33">
        <f t="shared" ref="K176" si="973">(((H176)*(H176))/(12.96*D176))-((9.81*(F176/1000))/1500)</f>
        <v>2.1733539094650205E-3</v>
      </c>
      <c r="L176" s="99"/>
      <c r="M176" s="44"/>
      <c r="N176" s="218"/>
      <c r="O176" s="52"/>
      <c r="P176" s="53"/>
      <c r="Q176" s="54"/>
      <c r="R176" s="55"/>
      <c r="S176" s="161"/>
      <c r="T176" s="52">
        <v>60</v>
      </c>
      <c r="U176" s="8">
        <f t="shared" ref="U176" si="974">T176</f>
        <v>60</v>
      </c>
      <c r="V176" s="72"/>
      <c r="W176" s="56"/>
      <c r="X176" s="82"/>
      <c r="Y176" s="100"/>
      <c r="Z176" s="58">
        <v>65</v>
      </c>
      <c r="AA176" s="88">
        <f t="shared" ref="AA176" si="975">Z176</f>
        <v>65</v>
      </c>
      <c r="AB176" s="72"/>
      <c r="AC176" s="56"/>
      <c r="AD176" s="84"/>
      <c r="AE176" s="100"/>
    </row>
    <row r="177" spans="1:31" ht="15.75" thickBot="1" x14ac:dyDescent="0.3">
      <c r="A177" s="200"/>
      <c r="B177" s="202"/>
      <c r="C177" s="205"/>
      <c r="D177" s="14"/>
      <c r="E177" s="9"/>
      <c r="F177" s="95"/>
      <c r="G177" s="7">
        <v>0</v>
      </c>
      <c r="H177" s="18"/>
      <c r="I177" s="8">
        <f>H176</f>
        <v>65</v>
      </c>
      <c r="J177" s="9"/>
      <c r="K177" s="11"/>
      <c r="L177" s="79">
        <f t="shared" ref="L177" si="976">IF(F176=0,0,G177/(F176/1000*H176))</f>
        <v>0</v>
      </c>
      <c r="M177" s="75">
        <f t="shared" ref="M177" si="977">L177*H176</f>
        <v>0</v>
      </c>
      <c r="N177" s="218"/>
      <c r="O177" s="45"/>
      <c r="P177" s="46"/>
      <c r="Q177" s="46"/>
      <c r="R177" s="47"/>
      <c r="S177" s="160"/>
      <c r="T177" s="89"/>
      <c r="U177" s="38">
        <f t="shared" ref="U177" si="978">T176</f>
        <v>60</v>
      </c>
      <c r="V177" s="55"/>
      <c r="W177" s="90"/>
      <c r="X177" s="79"/>
      <c r="Y177" s="63"/>
      <c r="Z177" s="89"/>
      <c r="AA177" s="88">
        <f>Z176</f>
        <v>65</v>
      </c>
      <c r="AB177" s="55"/>
      <c r="AC177" s="55"/>
      <c r="AD177" s="79"/>
      <c r="AE177" s="63"/>
    </row>
    <row r="178" spans="1:31" ht="15.75" thickBot="1" x14ac:dyDescent="0.3">
      <c r="A178" s="3" t="s">
        <v>19</v>
      </c>
      <c r="B178" s="207">
        <f>(B179-C175)*1000</f>
        <v>0</v>
      </c>
      <c r="C178" s="208"/>
      <c r="D178" s="107"/>
      <c r="E178" s="40"/>
      <c r="F178" s="40"/>
      <c r="G178" s="40"/>
      <c r="H178" s="40"/>
      <c r="I178" s="40">
        <f>IF(I177&gt;I180,I177,I180)</f>
        <v>65</v>
      </c>
      <c r="J178" s="40"/>
      <c r="K178" s="41"/>
      <c r="L178" s="81"/>
      <c r="M178" s="40"/>
      <c r="N178" s="218"/>
      <c r="O178" s="119"/>
      <c r="P178" s="42"/>
      <c r="Q178" s="42"/>
      <c r="R178" s="42"/>
      <c r="S178" s="40"/>
      <c r="T178" s="42"/>
      <c r="U178" s="40">
        <f>IF(U177&gt;U180,U177,U180)</f>
        <v>60</v>
      </c>
      <c r="V178" s="42"/>
      <c r="W178" s="43"/>
      <c r="X178" s="83"/>
      <c r="Y178" s="42"/>
      <c r="Z178" s="42"/>
      <c r="AA178" s="40">
        <f>IF(AA177&gt;AA180,AA177,AA180)</f>
        <v>65</v>
      </c>
      <c r="AB178" s="42"/>
      <c r="AC178" s="42"/>
      <c r="AD178" s="83"/>
      <c r="AE178" s="132"/>
    </row>
    <row r="179" spans="1:31" x14ac:dyDescent="0.25">
      <c r="A179" s="198"/>
      <c r="B179" s="221"/>
      <c r="C179" s="221"/>
      <c r="D179" s="162"/>
      <c r="E179" s="135"/>
      <c r="F179" s="135"/>
      <c r="G179" s="136">
        <v>0</v>
      </c>
      <c r="H179" s="137"/>
      <c r="I179" s="86">
        <f t="shared" ref="I179" si="979">H180</f>
        <v>65</v>
      </c>
      <c r="J179" s="135"/>
      <c r="K179" s="138"/>
      <c r="L179" s="87">
        <f t="shared" ref="L179" si="980">IF(F180=0,0,G179/(F180/1000*H180))</f>
        <v>0</v>
      </c>
      <c r="M179" s="139">
        <f t="shared" ref="M179" si="981">L179*H180</f>
        <v>0</v>
      </c>
      <c r="N179" s="218"/>
      <c r="O179" s="45"/>
      <c r="P179" s="46"/>
      <c r="Q179" s="46"/>
      <c r="R179" s="47"/>
      <c r="S179" s="156"/>
      <c r="T179" s="48"/>
      <c r="U179" s="8">
        <f t="shared" ref="U179" si="982">T180</f>
        <v>60</v>
      </c>
      <c r="V179" s="49"/>
      <c r="W179" s="50"/>
      <c r="X179" s="79"/>
      <c r="Y179" s="51"/>
      <c r="Z179" s="157"/>
      <c r="AA179" s="8">
        <f t="shared" ref="AA179" si="983">Z180</f>
        <v>65</v>
      </c>
      <c r="AB179" s="46"/>
      <c r="AC179" s="46"/>
      <c r="AD179" s="79"/>
      <c r="AE179" s="51"/>
    </row>
    <row r="180" spans="1:31" x14ac:dyDescent="0.25">
      <c r="A180" s="199"/>
      <c r="B180" s="222"/>
      <c r="C180" s="222"/>
      <c r="D180" s="163">
        <v>100000</v>
      </c>
      <c r="E180" s="6">
        <v>16.425000000000001</v>
      </c>
      <c r="F180" s="6">
        <v>0</v>
      </c>
      <c r="G180" s="10"/>
      <c r="H180" s="19">
        <v>65</v>
      </c>
      <c r="I180" s="8">
        <f t="shared" ref="I180" si="984">H180</f>
        <v>65</v>
      </c>
      <c r="J180" s="72">
        <f t="shared" ref="J180:J208" si="985">CEILING(11.8*H180*H180/D180-F180,1)</f>
        <v>1</v>
      </c>
      <c r="K180" s="33">
        <f t="shared" ref="K180" si="986">(((H180)*(H180))/(12.96*D180))-((9.81*(F180/1000))/1500)</f>
        <v>3.2600308641975309E-3</v>
      </c>
      <c r="L180" s="80"/>
      <c r="M180" s="44"/>
      <c r="N180" s="218"/>
      <c r="O180" s="52"/>
      <c r="P180" s="53"/>
      <c r="Q180" s="54"/>
      <c r="R180" s="55"/>
      <c r="S180" s="158"/>
      <c r="T180" s="52">
        <v>60</v>
      </c>
      <c r="U180" s="8">
        <f t="shared" ref="U180" si="987">T180</f>
        <v>60</v>
      </c>
      <c r="V180" s="72"/>
      <c r="W180" s="56"/>
      <c r="X180" s="82"/>
      <c r="Y180" s="57"/>
      <c r="Z180" s="58">
        <v>65</v>
      </c>
      <c r="AA180" s="8">
        <f t="shared" ref="AA180" si="988">Z180</f>
        <v>65</v>
      </c>
      <c r="AB180" s="72"/>
      <c r="AC180" s="56"/>
      <c r="AD180" s="84"/>
      <c r="AE180" s="57"/>
    </row>
    <row r="181" spans="1:31" ht="15.75" thickBot="1" x14ac:dyDescent="0.3">
      <c r="A181" s="200"/>
      <c r="B181" s="223"/>
      <c r="C181" s="223"/>
      <c r="D181" s="140"/>
      <c r="E181" s="142"/>
      <c r="F181" s="142"/>
      <c r="G181" s="143">
        <v>0</v>
      </c>
      <c r="H181" s="144"/>
      <c r="I181" s="109">
        <f t="shared" ref="I181" si="989">H180</f>
        <v>65</v>
      </c>
      <c r="J181" s="142"/>
      <c r="K181" s="145"/>
      <c r="L181" s="85">
        <f t="shared" ref="L181" si="990">IF(F180=0,0,G181/(F180/1000*H180))</f>
        <v>0</v>
      </c>
      <c r="M181" s="146">
        <f t="shared" ref="M181" si="991">L181*H180</f>
        <v>0</v>
      </c>
      <c r="N181" s="218"/>
      <c r="O181" s="59"/>
      <c r="P181" s="60"/>
      <c r="Q181" s="60"/>
      <c r="R181" s="61"/>
      <c r="S181" s="159"/>
      <c r="T181" s="59"/>
      <c r="U181" s="38">
        <f t="shared" ref="U181" si="992">T180</f>
        <v>60</v>
      </c>
      <c r="V181" s="60"/>
      <c r="W181" s="62"/>
      <c r="X181" s="79"/>
      <c r="Y181" s="63"/>
      <c r="Z181" s="64"/>
      <c r="AA181" s="38">
        <f t="shared" ref="AA181" si="993">Z180</f>
        <v>65</v>
      </c>
      <c r="AB181" s="60"/>
      <c r="AC181" s="60"/>
      <c r="AD181" s="79"/>
      <c r="AE181" s="63"/>
    </row>
    <row r="182" spans="1:31" ht="15.75" thickBot="1" x14ac:dyDescent="0.3">
      <c r="A182" s="3" t="s">
        <v>19</v>
      </c>
      <c r="B182" s="207">
        <f>(B183-C169)*1000</f>
        <v>288.17799999999852</v>
      </c>
      <c r="C182" s="208"/>
      <c r="D182" s="66"/>
      <c r="E182" s="40"/>
      <c r="F182" s="40"/>
      <c r="G182" s="40"/>
      <c r="H182" s="40"/>
      <c r="I182" s="40">
        <f t="shared" ref="I182:I214" si="994">IF(I181&gt;I184,I181,I184)</f>
        <v>65</v>
      </c>
      <c r="J182" s="40"/>
      <c r="K182" s="41"/>
      <c r="L182" s="81"/>
      <c r="M182" s="40"/>
      <c r="N182" s="218"/>
      <c r="O182" s="119"/>
      <c r="P182" s="42"/>
      <c r="Q182" s="42"/>
      <c r="R182" s="42"/>
      <c r="S182" s="40"/>
      <c r="T182" s="42"/>
      <c r="U182" s="40">
        <f t="shared" ref="U182:U214" si="995">IF(U181&gt;U184,U181,U184)</f>
        <v>60</v>
      </c>
      <c r="V182" s="42"/>
      <c r="W182" s="43"/>
      <c r="X182" s="83"/>
      <c r="Y182" s="42"/>
      <c r="Z182" s="42"/>
      <c r="AA182" s="40">
        <f t="shared" ref="AA182:AA214" si="996">IF(AA181&gt;AA184,AA181,AA184)</f>
        <v>65</v>
      </c>
      <c r="AB182" s="42"/>
      <c r="AC182" s="42"/>
      <c r="AD182" s="83"/>
      <c r="AE182" s="132"/>
    </row>
    <row r="183" spans="1:31" x14ac:dyDescent="0.25">
      <c r="A183" s="198">
        <v>42</v>
      </c>
      <c r="B183" s="202">
        <v>18.632781999999999</v>
      </c>
      <c r="C183" s="205">
        <v>18.649484999999999</v>
      </c>
      <c r="D183" s="14"/>
      <c r="E183" s="9"/>
      <c r="F183" s="9"/>
      <c r="G183" s="7">
        <v>0</v>
      </c>
      <c r="H183" s="18"/>
      <c r="I183" s="8">
        <f t="shared" ref="I183" si="997">H184</f>
        <v>65</v>
      </c>
      <c r="J183" s="9"/>
      <c r="K183" s="11"/>
      <c r="L183" s="79">
        <f t="shared" ref="L183" si="998">IF(F184=0,0,G183/(F184/1000*H184))</f>
        <v>0</v>
      </c>
      <c r="M183" s="164">
        <f t="shared" ref="M183" si="999">L183*H184</f>
        <v>0</v>
      </c>
      <c r="N183" s="218"/>
      <c r="O183" s="45"/>
      <c r="P183" s="46"/>
      <c r="Q183" s="46"/>
      <c r="R183" s="47">
        <v>0</v>
      </c>
      <c r="S183" s="156"/>
      <c r="T183" s="45"/>
      <c r="U183" s="8">
        <f t="shared" ref="U183" si="1000">T184</f>
        <v>60</v>
      </c>
      <c r="V183" s="46"/>
      <c r="W183" s="165"/>
      <c r="X183" s="79">
        <f t="shared" ref="X183:X203" si="1001">IF(Q184=0,0,R183/(Q184/1000*T184))</f>
        <v>0</v>
      </c>
      <c r="Y183" s="166">
        <f t="shared" ref="Y183" si="1002">X183*T184</f>
        <v>0</v>
      </c>
      <c r="Z183" s="157"/>
      <c r="AA183" s="8">
        <f t="shared" ref="AA183" si="1003">Z184</f>
        <v>65</v>
      </c>
      <c r="AB183" s="46"/>
      <c r="AC183" s="46"/>
      <c r="AD183" s="79">
        <f t="shared" ref="AD183:AD203" si="1004">IF(Q184=0,0,R183/(Q184/1000*Z184))</f>
        <v>0</v>
      </c>
      <c r="AE183" s="166">
        <f t="shared" ref="AE183" si="1005">AD183*Z184</f>
        <v>0</v>
      </c>
    </row>
    <row r="184" spans="1:31" x14ac:dyDescent="0.25">
      <c r="A184" s="199"/>
      <c r="B184" s="202"/>
      <c r="C184" s="205"/>
      <c r="D184" s="15">
        <v>13000</v>
      </c>
      <c r="E184" s="6">
        <v>24</v>
      </c>
      <c r="F184" s="6">
        <v>0</v>
      </c>
      <c r="G184" s="10"/>
      <c r="H184" s="19">
        <v>65</v>
      </c>
      <c r="I184" s="8">
        <f t="shared" ref="I184" si="1006">H184</f>
        <v>65</v>
      </c>
      <c r="J184" s="72">
        <f t="shared" ref="J184:J210" si="1007">CEILING(11.8*H184*H184/D184-F184,1)</f>
        <v>4</v>
      </c>
      <c r="K184" s="33">
        <f t="shared" ref="K184" si="1008">(((H184)*(H184))/(12.96*D184))-((9.81*(F184/1000))/1500)</f>
        <v>2.5077160493827161E-2</v>
      </c>
      <c r="L184" s="80"/>
      <c r="M184" s="44"/>
      <c r="N184" s="218"/>
      <c r="O184" s="52">
        <v>10000</v>
      </c>
      <c r="P184" s="53">
        <f t="shared" ref="P184" si="1009">(C183-B183)*1000-(R183+R185)</f>
        <v>16.70299999999969</v>
      </c>
      <c r="Q184" s="54">
        <v>0</v>
      </c>
      <c r="R184" s="55"/>
      <c r="S184" s="158"/>
      <c r="T184" s="52">
        <v>60</v>
      </c>
      <c r="U184" s="8">
        <f t="shared" ref="U184" si="1010">T184</f>
        <v>60</v>
      </c>
      <c r="V184" s="72">
        <f t="shared" ref="V184:V210" si="1011">CEILING(11.8*T184*T184/O184-Q184,1)</f>
        <v>5</v>
      </c>
      <c r="W184" s="56">
        <f t="shared" ref="W184" si="1012">(((T184)*(T184))/(12.96*O184))-((9.81*(Q184/1000))/1500)</f>
        <v>2.7777777777777776E-2</v>
      </c>
      <c r="X184" s="82"/>
      <c r="Y184" s="57"/>
      <c r="Z184" s="58">
        <v>65</v>
      </c>
      <c r="AA184" s="8">
        <f t="shared" ref="AA184" si="1013">Z184</f>
        <v>65</v>
      </c>
      <c r="AB184" s="72">
        <f t="shared" ref="AB184:AB210" si="1014">CEILING(11.8*Z184*Z184/O184-Q184,1)</f>
        <v>5</v>
      </c>
      <c r="AC184" s="56">
        <f t="shared" ref="AC184" si="1015">(((Z184)*(Z184))/(12.96*O184))-((9.81*(Q184/1000))/1500)</f>
        <v>3.2600308641975308E-2</v>
      </c>
      <c r="AD184" s="84"/>
      <c r="AE184" s="57"/>
    </row>
    <row r="185" spans="1:31" ht="15.75" thickBot="1" x14ac:dyDescent="0.3">
      <c r="A185" s="200"/>
      <c r="B185" s="202"/>
      <c r="C185" s="205"/>
      <c r="D185" s="34"/>
      <c r="E185" s="35"/>
      <c r="F185" s="35"/>
      <c r="G185" s="36">
        <v>0</v>
      </c>
      <c r="H185" s="37"/>
      <c r="I185" s="38">
        <f t="shared" ref="I185" si="1016">H184</f>
        <v>65</v>
      </c>
      <c r="J185" s="35"/>
      <c r="K185" s="39"/>
      <c r="L185" s="167">
        <f t="shared" ref="L185" si="1017">IF(F184=0,0,G185/(F184/1000*H184))</f>
        <v>0</v>
      </c>
      <c r="M185" s="75">
        <f t="shared" ref="M185" si="1018">L185*H184</f>
        <v>0</v>
      </c>
      <c r="N185" s="218"/>
      <c r="O185" s="59"/>
      <c r="P185" s="60"/>
      <c r="Q185" s="60"/>
      <c r="R185" s="61">
        <v>0</v>
      </c>
      <c r="S185" s="159"/>
      <c r="T185" s="59"/>
      <c r="U185" s="38">
        <f t="shared" ref="U185" si="1019">T184</f>
        <v>60</v>
      </c>
      <c r="V185" s="60"/>
      <c r="W185" s="62"/>
      <c r="X185" s="167">
        <f t="shared" ref="X185:X211" si="1020">IF(Q184=0,0,R185/(Q184/1000*T184))</f>
        <v>0</v>
      </c>
      <c r="Y185" s="63">
        <f t="shared" ref="Y185" si="1021">X185*T184</f>
        <v>0</v>
      </c>
      <c r="Z185" s="64"/>
      <c r="AA185" s="38">
        <f t="shared" ref="AA185" si="1022">Z184</f>
        <v>65</v>
      </c>
      <c r="AB185" s="60"/>
      <c r="AC185" s="60"/>
      <c r="AD185" s="167">
        <f t="shared" ref="AD185:AD211" si="1023">IF(Q184=0,0,R185/(Q184/1000*Z184))</f>
        <v>0</v>
      </c>
      <c r="AE185" s="63">
        <f t="shared" ref="AE185" si="1024">AD185*Z184</f>
        <v>0</v>
      </c>
    </row>
    <row r="186" spans="1:31" ht="15.75" thickBot="1" x14ac:dyDescent="0.3">
      <c r="A186" s="3" t="s">
        <v>19</v>
      </c>
      <c r="B186" s="207">
        <f>(B187-C183)*1000</f>
        <v>68.947000000001424</v>
      </c>
      <c r="C186" s="208"/>
      <c r="D186" s="66"/>
      <c r="E186" s="40"/>
      <c r="F186" s="40"/>
      <c r="G186" s="40"/>
      <c r="H186" s="40"/>
      <c r="I186" s="40">
        <f t="shared" si="994"/>
        <v>65</v>
      </c>
      <c r="J186" s="40"/>
      <c r="K186" s="41"/>
      <c r="L186" s="81"/>
      <c r="M186" s="40"/>
      <c r="N186" s="218"/>
      <c r="O186" s="119"/>
      <c r="P186" s="42"/>
      <c r="Q186" s="42"/>
      <c r="R186" s="42"/>
      <c r="S186" s="40"/>
      <c r="T186" s="42"/>
      <c r="U186" s="40">
        <f t="shared" si="995"/>
        <v>60</v>
      </c>
      <c r="V186" s="42"/>
      <c r="W186" s="43"/>
      <c r="X186" s="83"/>
      <c r="Y186" s="42"/>
      <c r="Z186" s="42"/>
      <c r="AA186" s="40">
        <f t="shared" si="996"/>
        <v>65</v>
      </c>
      <c r="AB186" s="42"/>
      <c r="AC186" s="42"/>
      <c r="AD186" s="83"/>
      <c r="AE186" s="132"/>
    </row>
    <row r="187" spans="1:31" x14ac:dyDescent="0.25">
      <c r="A187" s="198">
        <v>43</v>
      </c>
      <c r="B187" s="224">
        <v>18.718432</v>
      </c>
      <c r="C187" s="204">
        <v>18.734307999999999</v>
      </c>
      <c r="D187" s="14"/>
      <c r="E187" s="9"/>
      <c r="F187" s="9"/>
      <c r="G187" s="7">
        <v>0</v>
      </c>
      <c r="H187" s="18"/>
      <c r="I187" s="8">
        <f t="shared" ref="I187" si="1025">H188</f>
        <v>65</v>
      </c>
      <c r="J187" s="9"/>
      <c r="K187" s="11"/>
      <c r="L187" s="79">
        <f t="shared" ref="L187" si="1026">IF(F188=0,0,G187/(F188/1000*H188))</f>
        <v>0</v>
      </c>
      <c r="M187" s="75">
        <f t="shared" ref="M187" si="1027">L187*H188</f>
        <v>0</v>
      </c>
      <c r="N187" s="218"/>
      <c r="O187" s="45"/>
      <c r="P187" s="46"/>
      <c r="Q187" s="46"/>
      <c r="R187" s="47">
        <v>0</v>
      </c>
      <c r="S187" s="156"/>
      <c r="T187" s="48"/>
      <c r="U187" s="8">
        <f t="shared" ref="U187" si="1028">T188</f>
        <v>60</v>
      </c>
      <c r="V187" s="49"/>
      <c r="W187" s="50"/>
      <c r="X187" s="79">
        <f t="shared" ref="X187:X207" si="1029">IF(Q188=0,0,R187/(Q188/1000*T188))</f>
        <v>0</v>
      </c>
      <c r="Y187" s="51">
        <f t="shared" ref="Y187" si="1030">X187*T188</f>
        <v>0</v>
      </c>
      <c r="Z187" s="157"/>
      <c r="AA187" s="8">
        <f t="shared" ref="AA187" si="1031">Z188</f>
        <v>65</v>
      </c>
      <c r="AB187" s="46"/>
      <c r="AC187" s="46"/>
      <c r="AD187" s="79">
        <f t="shared" ref="AD187:AD207" si="1032">IF(Q188=0,0,R187/(Q188/1000*Z188))</f>
        <v>0</v>
      </c>
      <c r="AE187" s="51">
        <f t="shared" ref="AE187" si="1033">AD187*Z188</f>
        <v>0</v>
      </c>
    </row>
    <row r="188" spans="1:31" x14ac:dyDescent="0.25">
      <c r="A188" s="200"/>
      <c r="B188" s="225"/>
      <c r="C188" s="205"/>
      <c r="D188" s="15">
        <v>10000</v>
      </c>
      <c r="E188" s="6">
        <v>17.695</v>
      </c>
      <c r="F188" s="6">
        <v>0</v>
      </c>
      <c r="G188" s="10"/>
      <c r="H188" s="19">
        <v>65</v>
      </c>
      <c r="I188" s="8">
        <f t="shared" ref="I188" si="1034">H188</f>
        <v>65</v>
      </c>
      <c r="J188" s="72">
        <f t="shared" si="985"/>
        <v>5</v>
      </c>
      <c r="K188" s="33">
        <f t="shared" ref="K188" si="1035">(((H188)*(H188))/(12.96*D188))-((9.81*(F188/1000))/1500)</f>
        <v>3.2600308641975308E-2</v>
      </c>
      <c r="L188" s="80"/>
      <c r="M188" s="44"/>
      <c r="N188" s="218"/>
      <c r="O188" s="52">
        <v>10000</v>
      </c>
      <c r="P188" s="53">
        <f t="shared" ref="P188" si="1036">(C187-B187)*1000-(R187+R189)</f>
        <v>15.875999999998669</v>
      </c>
      <c r="Q188" s="54">
        <v>0</v>
      </c>
      <c r="R188" s="55"/>
      <c r="S188" s="158"/>
      <c r="T188" s="52">
        <v>60</v>
      </c>
      <c r="U188" s="8">
        <f t="shared" ref="U188" si="1037">T188</f>
        <v>60</v>
      </c>
      <c r="V188" s="72">
        <f t="shared" ref="V188:V208" si="1038">CEILING(11.8*T188*T188/O188-Q188,1)</f>
        <v>5</v>
      </c>
      <c r="W188" s="56">
        <f t="shared" ref="W188" si="1039">(((T188)*(T188))/(12.96*O188))-((9.81*(Q188/1000))/1500)</f>
        <v>2.7777777777777776E-2</v>
      </c>
      <c r="X188" s="82"/>
      <c r="Y188" s="57"/>
      <c r="Z188" s="58">
        <v>65</v>
      </c>
      <c r="AA188" s="8">
        <f t="shared" ref="AA188" si="1040">Z188</f>
        <v>65</v>
      </c>
      <c r="AB188" s="72">
        <f t="shared" ref="AB188:AB208" si="1041">CEILING(11.8*Z188*Z188/O188-Q188,1)</f>
        <v>5</v>
      </c>
      <c r="AC188" s="56">
        <f t="shared" ref="AC188" si="1042">(((Z188)*(Z188))/(12.96*O188))-((9.81*(Q188/1000))/1500)</f>
        <v>3.2600308641975308E-2</v>
      </c>
      <c r="AD188" s="84"/>
      <c r="AE188" s="57"/>
    </row>
    <row r="189" spans="1:31" ht="15.75" thickBot="1" x14ac:dyDescent="0.3">
      <c r="A189" s="200"/>
      <c r="B189" s="226"/>
      <c r="C189" s="206"/>
      <c r="D189" s="34"/>
      <c r="E189" s="35"/>
      <c r="F189" s="35"/>
      <c r="G189" s="36">
        <v>0</v>
      </c>
      <c r="H189" s="37"/>
      <c r="I189" s="38">
        <f t="shared" ref="I189" si="1043">H188</f>
        <v>65</v>
      </c>
      <c r="J189" s="35"/>
      <c r="K189" s="39"/>
      <c r="L189" s="79">
        <f t="shared" ref="L189" si="1044">IF(F188=0,0,G189/(F188/1000*H188))</f>
        <v>0</v>
      </c>
      <c r="M189" s="75">
        <f t="shared" ref="M189" si="1045">L189*H188</f>
        <v>0</v>
      </c>
      <c r="N189" s="218"/>
      <c r="O189" s="59"/>
      <c r="P189" s="60"/>
      <c r="Q189" s="60"/>
      <c r="R189" s="61">
        <v>0</v>
      </c>
      <c r="S189" s="159"/>
      <c r="T189" s="59"/>
      <c r="U189" s="38">
        <f t="shared" ref="U189" si="1046">T188</f>
        <v>60</v>
      </c>
      <c r="V189" s="60"/>
      <c r="W189" s="62"/>
      <c r="X189" s="79">
        <f t="shared" ref="X189:X209" si="1047">IF(Q188=0,0,R189/(Q188/1000*T188))</f>
        <v>0</v>
      </c>
      <c r="Y189" s="63">
        <f t="shared" ref="Y189" si="1048">X189*T188</f>
        <v>0</v>
      </c>
      <c r="Z189" s="64"/>
      <c r="AA189" s="38">
        <f t="shared" ref="AA189" si="1049">Z188</f>
        <v>65</v>
      </c>
      <c r="AB189" s="60"/>
      <c r="AC189" s="60"/>
      <c r="AD189" s="79">
        <f t="shared" ref="AD189:AD209" si="1050">IF(Q188=0,0,R189/(Q188/1000*Z188))</f>
        <v>0</v>
      </c>
      <c r="AE189" s="63">
        <f t="shared" ref="AE189" si="1051">AD189*Z188</f>
        <v>0</v>
      </c>
    </row>
    <row r="190" spans="1:31" ht="15.75" thickBot="1" x14ac:dyDescent="0.3">
      <c r="A190" s="3" t="s">
        <v>19</v>
      </c>
      <c r="B190" s="207">
        <f>(B191-C187)*1000</f>
        <v>143.71700000000232</v>
      </c>
      <c r="C190" s="208"/>
      <c r="D190" s="66"/>
      <c r="E190" s="40"/>
      <c r="F190" s="40"/>
      <c r="G190" s="40"/>
      <c r="H190" s="40"/>
      <c r="I190" s="40">
        <f t="shared" si="994"/>
        <v>65</v>
      </c>
      <c r="J190" s="40"/>
      <c r="K190" s="41"/>
      <c r="L190" s="81"/>
      <c r="M190" s="40"/>
      <c r="N190" s="219"/>
      <c r="O190" s="119"/>
      <c r="P190" s="42"/>
      <c r="Q190" s="42"/>
      <c r="R190" s="42"/>
      <c r="S190" s="40"/>
      <c r="T190" s="42"/>
      <c r="U190" s="40">
        <f t="shared" si="995"/>
        <v>60</v>
      </c>
      <c r="V190" s="42"/>
      <c r="W190" s="43"/>
      <c r="X190" s="83"/>
      <c r="Y190" s="42"/>
      <c r="Z190" s="42"/>
      <c r="AA190" s="40">
        <f t="shared" si="996"/>
        <v>65</v>
      </c>
      <c r="AB190" s="42"/>
      <c r="AC190" s="42"/>
      <c r="AD190" s="83"/>
      <c r="AE190" s="132"/>
    </row>
    <row r="191" spans="1:31" x14ac:dyDescent="0.25">
      <c r="A191" s="198">
        <v>44</v>
      </c>
      <c r="B191" s="201">
        <v>18.878025000000001</v>
      </c>
      <c r="C191" s="204">
        <v>19.070048</v>
      </c>
      <c r="D191" s="162"/>
      <c r="E191" s="135"/>
      <c r="F191" s="135"/>
      <c r="G191" s="136">
        <v>47</v>
      </c>
      <c r="H191" s="137"/>
      <c r="I191" s="86">
        <f t="shared" ref="I191" si="1052">H192</f>
        <v>60</v>
      </c>
      <c r="J191" s="135"/>
      <c r="K191" s="138"/>
      <c r="L191" s="87">
        <f t="shared" ref="L191" si="1053">IF(F192=0,0,G191/(F192/1000*H192))</f>
        <v>8.7037037037037042</v>
      </c>
      <c r="M191" s="139">
        <f t="shared" ref="M191" si="1054">L191*H192</f>
        <v>522.22222222222229</v>
      </c>
      <c r="N191" s="154"/>
      <c r="O191" s="45"/>
      <c r="P191" s="46"/>
      <c r="Q191" s="46"/>
      <c r="R191" s="47">
        <v>46</v>
      </c>
      <c r="S191" s="156"/>
      <c r="T191" s="48"/>
      <c r="U191" s="8">
        <f t="shared" ref="U191" si="1055">T192</f>
        <v>60</v>
      </c>
      <c r="V191" s="49"/>
      <c r="W191" s="50"/>
      <c r="X191" s="79">
        <f t="shared" si="1029"/>
        <v>8.518518518518519</v>
      </c>
      <c r="Y191" s="51">
        <f t="shared" ref="Y191" si="1056">X191*T192</f>
        <v>511.11111111111114</v>
      </c>
      <c r="Z191" s="157"/>
      <c r="AA191" s="8">
        <f t="shared" ref="AA191" si="1057">Z192</f>
        <v>65</v>
      </c>
      <c r="AB191" s="46"/>
      <c r="AC191" s="46"/>
      <c r="AD191" s="79">
        <f t="shared" si="1032"/>
        <v>7.8632478632478637</v>
      </c>
      <c r="AE191" s="51">
        <f t="shared" ref="AE191" si="1058">AD191*Z192</f>
        <v>511.11111111111114</v>
      </c>
    </row>
    <row r="192" spans="1:31" x14ac:dyDescent="0.25">
      <c r="A192" s="200"/>
      <c r="B192" s="202"/>
      <c r="C192" s="205"/>
      <c r="D192" s="15">
        <v>250</v>
      </c>
      <c r="E192" s="6">
        <v>99.001000000000005</v>
      </c>
      <c r="F192" s="6">
        <v>90</v>
      </c>
      <c r="G192" s="10"/>
      <c r="H192" s="19">
        <v>60</v>
      </c>
      <c r="I192" s="8">
        <f t="shared" ref="I192" si="1059">H192</f>
        <v>60</v>
      </c>
      <c r="J192" s="72">
        <f t="shared" si="985"/>
        <v>80</v>
      </c>
      <c r="K192" s="33">
        <f t="shared" ref="K192" si="1060">(((H192)*(H192))/(12.96*D192))-((9.81*(F192/1000))/1500)</f>
        <v>1.1105225111111112</v>
      </c>
      <c r="L192" s="80"/>
      <c r="M192" s="44"/>
      <c r="N192" s="148"/>
      <c r="O192" s="52">
        <v>250</v>
      </c>
      <c r="P192" s="53">
        <f t="shared" ref="P192" si="1061">(C191-B191)*1000-(R191+R193)</f>
        <v>100.02299999999894</v>
      </c>
      <c r="Q192" s="54">
        <v>90</v>
      </c>
      <c r="R192" s="55"/>
      <c r="S192" s="158"/>
      <c r="T192" s="52">
        <v>60</v>
      </c>
      <c r="U192" s="8">
        <f t="shared" ref="U192" si="1062">T192</f>
        <v>60</v>
      </c>
      <c r="V192" s="72">
        <f t="shared" si="1038"/>
        <v>80</v>
      </c>
      <c r="W192" s="56">
        <f t="shared" ref="W192" si="1063">(((T192)*(T192))/(12.96*O192))-((9.81*(Q192/1000))/1500)</f>
        <v>1.1105225111111112</v>
      </c>
      <c r="X192" s="82"/>
      <c r="Y192" s="57"/>
      <c r="Z192" s="58">
        <v>65</v>
      </c>
      <c r="AA192" s="8">
        <f t="shared" ref="AA192" si="1064">Z192</f>
        <v>65</v>
      </c>
      <c r="AB192" s="72">
        <f t="shared" si="1041"/>
        <v>110</v>
      </c>
      <c r="AC192" s="56">
        <f t="shared" ref="AC192" si="1065">(((Z192)*(Z192))/(12.96*O192))-((9.81*(Q192/1000))/1500)</f>
        <v>1.3034237456790123</v>
      </c>
      <c r="AD192" s="84"/>
      <c r="AE192" s="57"/>
    </row>
    <row r="193" spans="1:31" ht="15.75" thickBot="1" x14ac:dyDescent="0.3">
      <c r="A193" s="200"/>
      <c r="B193" s="203"/>
      <c r="C193" s="206"/>
      <c r="D193" s="140"/>
      <c r="E193" s="142"/>
      <c r="F193" s="142"/>
      <c r="G193" s="143">
        <v>47</v>
      </c>
      <c r="H193" s="144"/>
      <c r="I193" s="109">
        <f t="shared" ref="I193" si="1066">H192</f>
        <v>60</v>
      </c>
      <c r="J193" s="142"/>
      <c r="K193" s="145"/>
      <c r="L193" s="85">
        <f t="shared" ref="L193" si="1067">IF(F192=0,0,G193/(F192/1000*H192))</f>
        <v>8.7037037037037042</v>
      </c>
      <c r="M193" s="146">
        <f t="shared" ref="M193" si="1068">L193*H192</f>
        <v>522.22222222222229</v>
      </c>
      <c r="N193" s="155"/>
      <c r="O193" s="59"/>
      <c r="P193" s="60"/>
      <c r="Q193" s="60"/>
      <c r="R193" s="61">
        <v>46</v>
      </c>
      <c r="S193" s="159"/>
      <c r="T193" s="59"/>
      <c r="U193" s="38">
        <f t="shared" ref="U193" si="1069">T192</f>
        <v>60</v>
      </c>
      <c r="V193" s="60"/>
      <c r="W193" s="62"/>
      <c r="X193" s="79">
        <f t="shared" si="1047"/>
        <v>8.518518518518519</v>
      </c>
      <c r="Y193" s="63">
        <f t="shared" ref="Y193" si="1070">X193*T192</f>
        <v>511.11111111111114</v>
      </c>
      <c r="Z193" s="64"/>
      <c r="AA193" s="38">
        <f t="shared" ref="AA193" si="1071">Z192</f>
        <v>65</v>
      </c>
      <c r="AB193" s="60"/>
      <c r="AC193" s="60"/>
      <c r="AD193" s="79">
        <f t="shared" si="1050"/>
        <v>7.8632478632478637</v>
      </c>
      <c r="AE193" s="63">
        <f t="shared" ref="AE193" si="1072">AD193*Z192</f>
        <v>511.11111111111114</v>
      </c>
    </row>
    <row r="194" spans="1:31" ht="15.75" thickBot="1" x14ac:dyDescent="0.3">
      <c r="A194" s="3" t="s">
        <v>19</v>
      </c>
      <c r="B194" s="207">
        <f>(B195-C191)*1000</f>
        <v>20.572000000001367</v>
      </c>
      <c r="C194" s="208"/>
      <c r="D194" s="66"/>
      <c r="E194" s="40"/>
      <c r="F194" s="40"/>
      <c r="G194" s="40"/>
      <c r="H194" s="40"/>
      <c r="I194" s="40">
        <f t="shared" si="994"/>
        <v>60</v>
      </c>
      <c r="J194" s="40"/>
      <c r="K194" s="41"/>
      <c r="L194" s="81"/>
      <c r="M194" s="40"/>
      <c r="N194" s="149"/>
      <c r="O194" s="119"/>
      <c r="P194" s="42"/>
      <c r="Q194" s="42"/>
      <c r="R194" s="42"/>
      <c r="S194" s="40"/>
      <c r="T194" s="42"/>
      <c r="U194" s="40">
        <f t="shared" si="995"/>
        <v>60</v>
      </c>
      <c r="V194" s="42"/>
      <c r="W194" s="43"/>
      <c r="X194" s="83"/>
      <c r="Y194" s="42"/>
      <c r="Z194" s="42"/>
      <c r="AA194" s="40">
        <f t="shared" si="996"/>
        <v>65</v>
      </c>
      <c r="AB194" s="42"/>
      <c r="AC194" s="42"/>
      <c r="AD194" s="83"/>
      <c r="AE194" s="132"/>
    </row>
    <row r="195" spans="1:31" x14ac:dyDescent="0.25">
      <c r="A195" s="198">
        <v>45</v>
      </c>
      <c r="B195" s="201">
        <v>19.090620000000001</v>
      </c>
      <c r="C195" s="204">
        <v>19.534275000000001</v>
      </c>
      <c r="D195" s="14"/>
      <c r="E195" s="9"/>
      <c r="F195" s="9"/>
      <c r="G195" s="7">
        <v>40</v>
      </c>
      <c r="H195" s="18"/>
      <c r="I195" s="8">
        <f t="shared" ref="I195" si="1073">H196</f>
        <v>60</v>
      </c>
      <c r="J195" s="9"/>
      <c r="K195" s="11"/>
      <c r="L195" s="79">
        <f t="shared" ref="L195" si="1074">IF(F196=0,0,G195/(F196/1000*H196))</f>
        <v>8.8888888888888893</v>
      </c>
      <c r="M195" s="75">
        <f t="shared" ref="M195" si="1075">L195*H196</f>
        <v>533.33333333333337</v>
      </c>
      <c r="N195" s="147"/>
      <c r="O195" s="45"/>
      <c r="P195" s="46"/>
      <c r="Q195" s="46"/>
      <c r="R195" s="47">
        <v>48</v>
      </c>
      <c r="S195" s="156"/>
      <c r="T195" s="48"/>
      <c r="U195" s="8">
        <f t="shared" ref="U195" si="1076">T196</f>
        <v>60</v>
      </c>
      <c r="V195" s="49"/>
      <c r="W195" s="50"/>
      <c r="X195" s="79">
        <f t="shared" si="1001"/>
        <v>10</v>
      </c>
      <c r="Y195" s="51">
        <f t="shared" ref="Y195" si="1077">X195*T196</f>
        <v>600</v>
      </c>
      <c r="Z195" s="157"/>
      <c r="AA195" s="8">
        <f t="shared" ref="AA195" si="1078">Z196</f>
        <v>65</v>
      </c>
      <c r="AB195" s="46"/>
      <c r="AC195" s="46"/>
      <c r="AD195" s="79">
        <f t="shared" si="1004"/>
        <v>9.2307692307692299</v>
      </c>
      <c r="AE195" s="51">
        <f t="shared" ref="AE195" si="1079">AD195*Z196</f>
        <v>600</v>
      </c>
    </row>
    <row r="196" spans="1:31" x14ac:dyDescent="0.25">
      <c r="A196" s="199"/>
      <c r="B196" s="202"/>
      <c r="C196" s="205"/>
      <c r="D196" s="15">
        <v>245</v>
      </c>
      <c r="E196" s="6">
        <v>345.99400000000003</v>
      </c>
      <c r="F196" s="6">
        <v>75</v>
      </c>
      <c r="G196" s="10"/>
      <c r="H196" s="19">
        <v>60</v>
      </c>
      <c r="I196" s="8">
        <f t="shared" ref="I196" si="1080">H196</f>
        <v>60</v>
      </c>
      <c r="J196" s="72">
        <f t="shared" si="1007"/>
        <v>99</v>
      </c>
      <c r="K196" s="33">
        <f t="shared" ref="K196" si="1081">(((H196)*(H196))/(12.96*D196))-((9.81*(F196/1000))/1500)</f>
        <v>1.1332963480725624</v>
      </c>
      <c r="L196" s="80"/>
      <c r="M196" s="44"/>
      <c r="N196" s="148"/>
      <c r="O196" s="52">
        <v>245</v>
      </c>
      <c r="P196" s="53">
        <f t="shared" ref="P196" si="1082">(C195-B195)*1000-(R195+R197)</f>
        <v>330.97399999999971</v>
      </c>
      <c r="Q196" s="54">
        <v>80</v>
      </c>
      <c r="R196" s="55"/>
      <c r="S196" s="158"/>
      <c r="T196" s="52">
        <v>60</v>
      </c>
      <c r="U196" s="8">
        <f t="shared" ref="U196" si="1083">T196</f>
        <v>60</v>
      </c>
      <c r="V196" s="72">
        <f t="shared" si="1011"/>
        <v>94</v>
      </c>
      <c r="W196" s="56">
        <f t="shared" ref="W196" si="1084">(((T196)*(T196))/(12.96*O196))-((9.81*(Q196/1000))/1500)</f>
        <v>1.1332636480725624</v>
      </c>
      <c r="X196" s="82"/>
      <c r="Y196" s="57"/>
      <c r="Z196" s="58">
        <v>65</v>
      </c>
      <c r="AA196" s="8">
        <f t="shared" ref="AA196" si="1085">Z196</f>
        <v>65</v>
      </c>
      <c r="AB196" s="72">
        <f t="shared" si="1014"/>
        <v>124</v>
      </c>
      <c r="AC196" s="56">
        <f t="shared" ref="AC196" si="1086">(((Z196)*(Z196))/(12.96*O196))-((9.81*(Q196/1000))/1500)</f>
        <v>1.3301016425296044</v>
      </c>
      <c r="AD196" s="84"/>
      <c r="AE196" s="57"/>
    </row>
    <row r="197" spans="1:31" ht="15.75" thickBot="1" x14ac:dyDescent="0.3">
      <c r="A197" s="200"/>
      <c r="B197" s="203"/>
      <c r="C197" s="206"/>
      <c r="D197" s="34"/>
      <c r="E197" s="35"/>
      <c r="F197" s="35"/>
      <c r="G197" s="36">
        <v>40</v>
      </c>
      <c r="H197" s="37"/>
      <c r="I197" s="38">
        <f t="shared" ref="I197" si="1087">H196</f>
        <v>60</v>
      </c>
      <c r="J197" s="35"/>
      <c r="K197" s="39"/>
      <c r="L197" s="79">
        <f t="shared" ref="L197" si="1088">IF(F196=0,0,G197/(F196/1000*H196))</f>
        <v>8.8888888888888893</v>
      </c>
      <c r="M197" s="75">
        <f t="shared" ref="M197" si="1089">L197*H196</f>
        <v>533.33333333333337</v>
      </c>
      <c r="N197" s="187"/>
      <c r="O197" s="59"/>
      <c r="P197" s="60"/>
      <c r="Q197" s="60"/>
      <c r="R197" s="61">
        <v>64.680999999999997</v>
      </c>
      <c r="S197" s="168" t="s">
        <v>37</v>
      </c>
      <c r="T197" s="59"/>
      <c r="U197" s="38">
        <f t="shared" ref="U197" si="1090">T196</f>
        <v>60</v>
      </c>
      <c r="V197" s="60"/>
      <c r="W197" s="62"/>
      <c r="X197" s="79">
        <f t="shared" si="1020"/>
        <v>13.475208333333333</v>
      </c>
      <c r="Y197" s="63">
        <f t="shared" ref="Y197" si="1091">X197*T196</f>
        <v>808.51249999999993</v>
      </c>
      <c r="Z197" s="64"/>
      <c r="AA197" s="38">
        <f t="shared" ref="AA197" si="1092">Z196</f>
        <v>65</v>
      </c>
      <c r="AB197" s="60"/>
      <c r="AC197" s="60"/>
      <c r="AD197" s="79">
        <f t="shared" si="1023"/>
        <v>12.438653846153846</v>
      </c>
      <c r="AE197" s="63">
        <f t="shared" ref="AE197" si="1093">AD197*Z196</f>
        <v>808.51250000000005</v>
      </c>
    </row>
    <row r="198" spans="1:31" ht="15.75" thickBot="1" x14ac:dyDescent="0.3">
      <c r="A198" s="3" t="s">
        <v>19</v>
      </c>
      <c r="B198" s="207">
        <f>(B199-C195)*1000</f>
        <v>0</v>
      </c>
      <c r="C198" s="208"/>
      <c r="D198" s="66"/>
      <c r="E198" s="40"/>
      <c r="F198" s="40"/>
      <c r="G198" s="40"/>
      <c r="H198" s="40"/>
      <c r="I198" s="40">
        <f t="shared" si="994"/>
        <v>60</v>
      </c>
      <c r="J198" s="40"/>
      <c r="K198" s="41"/>
      <c r="L198" s="81"/>
      <c r="M198" s="40"/>
      <c r="N198" s="149"/>
      <c r="O198" s="119"/>
      <c r="P198" s="42"/>
      <c r="Q198" s="42"/>
      <c r="R198" s="42"/>
      <c r="S198" s="40"/>
      <c r="T198" s="42"/>
      <c r="U198" s="40">
        <f t="shared" si="995"/>
        <v>60</v>
      </c>
      <c r="V198" s="42"/>
      <c r="W198" s="43"/>
      <c r="X198" s="83"/>
      <c r="Y198" s="42"/>
      <c r="Z198" s="42"/>
      <c r="AA198" s="40">
        <f t="shared" si="996"/>
        <v>65</v>
      </c>
      <c r="AB198" s="42"/>
      <c r="AC198" s="42"/>
      <c r="AD198" s="83"/>
      <c r="AE198" s="132"/>
    </row>
    <row r="199" spans="1:31" x14ac:dyDescent="0.25">
      <c r="A199" s="198">
        <v>46</v>
      </c>
      <c r="B199" s="201">
        <v>19.534275000000001</v>
      </c>
      <c r="C199" s="233">
        <v>19.775320000000001</v>
      </c>
      <c r="D199" s="14"/>
      <c r="E199" s="9"/>
      <c r="F199" s="9"/>
      <c r="G199" s="7">
        <v>40</v>
      </c>
      <c r="H199" s="18"/>
      <c r="I199" s="8">
        <f t="shared" ref="I199" si="1094">H200</f>
        <v>60</v>
      </c>
      <c r="J199" s="9"/>
      <c r="K199" s="11"/>
      <c r="L199" s="79">
        <f t="shared" ref="L199" si="1095">IF(F200=0,0,G199/(F200/1000*H200))</f>
        <v>8.8888888888888893</v>
      </c>
      <c r="M199" s="75">
        <f t="shared" ref="M199" si="1096">L199*H200</f>
        <v>533.33333333333337</v>
      </c>
      <c r="N199" s="147"/>
      <c r="O199" s="45"/>
      <c r="P199" s="46"/>
      <c r="Q199" s="46"/>
      <c r="R199" s="47">
        <v>40.426000000000002</v>
      </c>
      <c r="S199" s="169" t="s">
        <v>37</v>
      </c>
      <c r="T199" s="48"/>
      <c r="U199" s="8">
        <f t="shared" ref="U199" si="1097">T200</f>
        <v>60</v>
      </c>
      <c r="V199" s="49"/>
      <c r="W199" s="50"/>
      <c r="X199" s="79">
        <f t="shared" si="1029"/>
        <v>13.475333333333333</v>
      </c>
      <c r="Y199" s="51">
        <f t="shared" ref="Y199" si="1098">X199*T200</f>
        <v>808.52</v>
      </c>
      <c r="Z199" s="157"/>
      <c r="AA199" s="8">
        <f t="shared" ref="AA199" si="1099">Z200</f>
        <v>65</v>
      </c>
      <c r="AB199" s="46"/>
      <c r="AC199" s="46"/>
      <c r="AD199" s="79">
        <f t="shared" si="1032"/>
        <v>12.438769230769232</v>
      </c>
      <c r="AE199" s="51">
        <f t="shared" ref="AE199" si="1100">AD199*Z200</f>
        <v>808.5200000000001</v>
      </c>
    </row>
    <row r="200" spans="1:31" x14ac:dyDescent="0.25">
      <c r="A200" s="199"/>
      <c r="B200" s="202"/>
      <c r="C200" s="234"/>
      <c r="D200" s="15">
        <v>400</v>
      </c>
      <c r="E200" s="6">
        <v>166.709</v>
      </c>
      <c r="F200" s="6">
        <v>75</v>
      </c>
      <c r="G200" s="10"/>
      <c r="H200" s="19">
        <v>60</v>
      </c>
      <c r="I200" s="8">
        <f t="shared" ref="I200" si="1101">H200</f>
        <v>60</v>
      </c>
      <c r="J200" s="72">
        <f t="shared" si="985"/>
        <v>32</v>
      </c>
      <c r="K200" s="33">
        <f t="shared" ref="K200" si="1102">(((H200)*(H200))/(12.96*D200))-((9.81*(F200/1000))/1500)</f>
        <v>0.69395394444444447</v>
      </c>
      <c r="L200" s="80"/>
      <c r="M200" s="44"/>
      <c r="N200" s="148"/>
      <c r="O200" s="52">
        <v>400</v>
      </c>
      <c r="P200" s="53">
        <f t="shared" ref="P200" si="1103">(C199-B199)*1000-(R199+R201)</f>
        <v>156.61899999999974</v>
      </c>
      <c r="Q200" s="54">
        <v>50</v>
      </c>
      <c r="R200" s="55"/>
      <c r="S200" s="158"/>
      <c r="T200" s="52">
        <v>60</v>
      </c>
      <c r="U200" s="8">
        <f t="shared" ref="U200" si="1104">T200</f>
        <v>60</v>
      </c>
      <c r="V200" s="72">
        <f t="shared" si="1038"/>
        <v>57</v>
      </c>
      <c r="W200" s="56">
        <f t="shared" ref="W200" si="1105">(((T200)*(T200))/(12.96*O200))-((9.81*(Q200/1000))/1500)</f>
        <v>0.69411744444444445</v>
      </c>
      <c r="X200" s="82"/>
      <c r="Y200" s="57"/>
      <c r="Z200" s="58">
        <v>65</v>
      </c>
      <c r="AA200" s="8">
        <f t="shared" ref="AA200" si="1106">Z200</f>
        <v>65</v>
      </c>
      <c r="AB200" s="72">
        <f t="shared" si="1041"/>
        <v>75</v>
      </c>
      <c r="AC200" s="56">
        <f t="shared" ref="AC200" si="1107">(((Z200)*(Z200))/(12.96*O200))-((9.81*(Q200/1000))/1500)</f>
        <v>0.81468071604938275</v>
      </c>
      <c r="AD200" s="84"/>
      <c r="AE200" s="57"/>
    </row>
    <row r="201" spans="1:31" ht="15.75" thickBot="1" x14ac:dyDescent="0.3">
      <c r="A201" s="200"/>
      <c r="B201" s="203"/>
      <c r="C201" s="235"/>
      <c r="D201" s="34"/>
      <c r="E201" s="35"/>
      <c r="F201" s="35"/>
      <c r="G201" s="36">
        <v>40</v>
      </c>
      <c r="H201" s="37"/>
      <c r="I201" s="38">
        <f t="shared" ref="I201" si="1108">H200</f>
        <v>60</v>
      </c>
      <c r="J201" s="35"/>
      <c r="K201" s="39"/>
      <c r="L201" s="79">
        <f t="shared" ref="L201" si="1109">IF(F200=0,0,G201/(F200/1000*H200))</f>
        <v>8.8888888888888893</v>
      </c>
      <c r="M201" s="75">
        <f t="shared" ref="M201" si="1110">L201*H200</f>
        <v>533.33333333333337</v>
      </c>
      <c r="N201" s="187"/>
      <c r="O201" s="59"/>
      <c r="P201" s="60"/>
      <c r="Q201" s="60"/>
      <c r="R201" s="61">
        <v>44</v>
      </c>
      <c r="S201" s="159"/>
      <c r="T201" s="59"/>
      <c r="U201" s="38">
        <f t="shared" ref="U201" si="1111">T200</f>
        <v>60</v>
      </c>
      <c r="V201" s="60"/>
      <c r="W201" s="62"/>
      <c r="X201" s="79">
        <f t="shared" si="1047"/>
        <v>14.666666666666666</v>
      </c>
      <c r="Y201" s="63">
        <f t="shared" ref="Y201" si="1112">X201*T200</f>
        <v>880</v>
      </c>
      <c r="Z201" s="64"/>
      <c r="AA201" s="38">
        <f t="shared" ref="AA201" si="1113">Z200</f>
        <v>65</v>
      </c>
      <c r="AB201" s="60"/>
      <c r="AC201" s="60"/>
      <c r="AD201" s="79">
        <f t="shared" si="1050"/>
        <v>13.538461538461538</v>
      </c>
      <c r="AE201" s="63">
        <f t="shared" ref="AE201" si="1114">AD201*Z200</f>
        <v>880</v>
      </c>
    </row>
    <row r="202" spans="1:31" ht="15.75" thickBot="1" x14ac:dyDescent="0.3">
      <c r="A202" s="3" t="s">
        <v>19</v>
      </c>
      <c r="B202" s="207">
        <f>(B203-C199)*1000</f>
        <v>123.74399999999852</v>
      </c>
      <c r="C202" s="208"/>
      <c r="D202" s="66"/>
      <c r="E202" s="40"/>
      <c r="F202" s="40"/>
      <c r="G202" s="40"/>
      <c r="H202" s="40"/>
      <c r="I202" s="40">
        <f t="shared" si="994"/>
        <v>60</v>
      </c>
      <c r="J202" s="40"/>
      <c r="K202" s="41"/>
      <c r="L202" s="81"/>
      <c r="M202" s="40"/>
      <c r="N202" s="149"/>
      <c r="O202" s="119"/>
      <c r="P202" s="42"/>
      <c r="Q202" s="42"/>
      <c r="R202" s="42"/>
      <c r="S202" s="40"/>
      <c r="T202" s="42"/>
      <c r="U202" s="40">
        <f t="shared" si="995"/>
        <v>80</v>
      </c>
      <c r="V202" s="42"/>
      <c r="W202" s="43"/>
      <c r="X202" s="83"/>
      <c r="Y202" s="42"/>
      <c r="Z202" s="42"/>
      <c r="AA202" s="40">
        <f t="shared" si="996"/>
        <v>80</v>
      </c>
      <c r="AB202" s="42"/>
      <c r="AC202" s="42"/>
      <c r="AD202" s="83"/>
      <c r="AE202" s="132"/>
    </row>
    <row r="203" spans="1:31" x14ac:dyDescent="0.25">
      <c r="A203" s="198">
        <v>47</v>
      </c>
      <c r="B203" s="201">
        <v>19.899063999999999</v>
      </c>
      <c r="C203" s="204">
        <v>19.938043</v>
      </c>
      <c r="D203" s="14"/>
      <c r="E203" s="9"/>
      <c r="F203" s="9"/>
      <c r="G203" s="7">
        <v>0</v>
      </c>
      <c r="H203" s="18"/>
      <c r="I203" s="8">
        <f t="shared" ref="I203" si="1115">H204</f>
        <v>60</v>
      </c>
      <c r="J203" s="9"/>
      <c r="K203" s="11"/>
      <c r="L203" s="79">
        <f t="shared" ref="L203" si="1116">IF(F204=0,0,G203/(F204/1000*H204))</f>
        <v>0</v>
      </c>
      <c r="M203" s="75">
        <f t="shared" ref="M203" si="1117">L203*H204</f>
        <v>0</v>
      </c>
      <c r="N203" s="147"/>
      <c r="O203" s="45"/>
      <c r="P203" s="46"/>
      <c r="Q203" s="46"/>
      <c r="R203" s="47">
        <v>0</v>
      </c>
      <c r="S203" s="156"/>
      <c r="T203" s="48"/>
      <c r="U203" s="8">
        <f t="shared" ref="U203" si="1118">T204</f>
        <v>80</v>
      </c>
      <c r="V203" s="49"/>
      <c r="W203" s="50"/>
      <c r="X203" s="79">
        <f t="shared" si="1001"/>
        <v>0</v>
      </c>
      <c r="Y203" s="51">
        <f t="shared" ref="Y203" si="1119">X203*T204</f>
        <v>0</v>
      </c>
      <c r="Z203" s="157"/>
      <c r="AA203" s="8">
        <f t="shared" ref="AA203" si="1120">Z204</f>
        <v>80</v>
      </c>
      <c r="AB203" s="46"/>
      <c r="AC203" s="46"/>
      <c r="AD203" s="79">
        <f t="shared" si="1004"/>
        <v>0</v>
      </c>
      <c r="AE203" s="51">
        <f t="shared" ref="AE203" si="1121">AD203*Z204</f>
        <v>0</v>
      </c>
    </row>
    <row r="204" spans="1:31" x14ac:dyDescent="0.25">
      <c r="A204" s="199"/>
      <c r="B204" s="202"/>
      <c r="C204" s="205"/>
      <c r="D204" s="15">
        <v>50000</v>
      </c>
      <c r="E204" s="6">
        <v>38.984000000000002</v>
      </c>
      <c r="F204" s="6">
        <v>0</v>
      </c>
      <c r="G204" s="10"/>
      <c r="H204" s="19">
        <v>60</v>
      </c>
      <c r="I204" s="8">
        <f t="shared" ref="I204" si="1122">H204</f>
        <v>60</v>
      </c>
      <c r="J204" s="72">
        <f t="shared" si="1007"/>
        <v>1</v>
      </c>
      <c r="K204" s="33">
        <f t="shared" ref="K204" si="1123">(((H204)*(H204))/(12.96*D204))-((9.81*(F204/1000))/1500)</f>
        <v>5.5555555555555558E-3</v>
      </c>
      <c r="L204" s="80"/>
      <c r="M204" s="44"/>
      <c r="N204" s="148"/>
      <c r="O204" s="52">
        <v>50000</v>
      </c>
      <c r="P204" s="53">
        <f t="shared" ref="P204" si="1124">(C203-B203)*1000-(R203+R205)</f>
        <v>38.979000000001207</v>
      </c>
      <c r="Q204" s="54">
        <v>0</v>
      </c>
      <c r="R204" s="55"/>
      <c r="S204" s="158"/>
      <c r="T204" s="52">
        <v>80</v>
      </c>
      <c r="U204" s="8">
        <f t="shared" ref="U204" si="1125">T204</f>
        <v>80</v>
      </c>
      <c r="V204" s="72">
        <f t="shared" si="1011"/>
        <v>2</v>
      </c>
      <c r="W204" s="56">
        <f t="shared" ref="W204" si="1126">(((T204)*(T204))/(12.96*O204))-((9.81*(Q204/1000))/1500)</f>
        <v>9.876543209876543E-3</v>
      </c>
      <c r="X204" s="82"/>
      <c r="Y204" s="57"/>
      <c r="Z204" s="58">
        <v>80</v>
      </c>
      <c r="AA204" s="8">
        <f t="shared" ref="AA204" si="1127">Z204</f>
        <v>80</v>
      </c>
      <c r="AB204" s="72">
        <f t="shared" si="1014"/>
        <v>2</v>
      </c>
      <c r="AC204" s="56">
        <f t="shared" ref="AC204" si="1128">(((Z204)*(Z204))/(12.96*O204))-((9.81*(Q204/1000))/1500)</f>
        <v>9.876543209876543E-3</v>
      </c>
      <c r="AD204" s="84"/>
      <c r="AE204" s="57"/>
    </row>
    <row r="205" spans="1:31" ht="15.75" thickBot="1" x14ac:dyDescent="0.3">
      <c r="A205" s="200"/>
      <c r="B205" s="203"/>
      <c r="C205" s="206"/>
      <c r="D205" s="34"/>
      <c r="E205" s="35"/>
      <c r="F205" s="35"/>
      <c r="G205" s="36">
        <v>0</v>
      </c>
      <c r="H205" s="37"/>
      <c r="I205" s="38">
        <f t="shared" ref="I205" si="1129">H204</f>
        <v>60</v>
      </c>
      <c r="J205" s="35"/>
      <c r="K205" s="39"/>
      <c r="L205" s="79">
        <f t="shared" ref="L205" si="1130">IF(F204=0,0,G205/(F204/1000*H204))</f>
        <v>0</v>
      </c>
      <c r="M205" s="75">
        <f t="shared" ref="M205" si="1131">L205*H204</f>
        <v>0</v>
      </c>
      <c r="N205" s="187"/>
      <c r="O205" s="59"/>
      <c r="P205" s="60"/>
      <c r="Q205" s="60"/>
      <c r="R205" s="61">
        <v>0</v>
      </c>
      <c r="S205" s="159"/>
      <c r="T205" s="59"/>
      <c r="U205" s="38">
        <f t="shared" ref="U205" si="1132">T204</f>
        <v>80</v>
      </c>
      <c r="V205" s="60"/>
      <c r="W205" s="62"/>
      <c r="X205" s="79">
        <f t="shared" si="1020"/>
        <v>0</v>
      </c>
      <c r="Y205" s="63">
        <f t="shared" ref="Y205" si="1133">X205*T204</f>
        <v>0</v>
      </c>
      <c r="Z205" s="64"/>
      <c r="AA205" s="38">
        <f t="shared" ref="AA205" si="1134">Z204</f>
        <v>80</v>
      </c>
      <c r="AB205" s="60"/>
      <c r="AC205" s="60"/>
      <c r="AD205" s="79">
        <f t="shared" si="1023"/>
        <v>0</v>
      </c>
      <c r="AE205" s="63">
        <f t="shared" ref="AE205" si="1135">AD205*Z204</f>
        <v>0</v>
      </c>
    </row>
    <row r="206" spans="1:31" ht="15.75" thickBot="1" x14ac:dyDescent="0.3">
      <c r="A206" s="3" t="s">
        <v>19</v>
      </c>
      <c r="B206" s="207">
        <f>(B207-C203)*1000</f>
        <v>620.92399999999873</v>
      </c>
      <c r="C206" s="208"/>
      <c r="D206" s="66"/>
      <c r="E206" s="40"/>
      <c r="F206" s="40"/>
      <c r="G206" s="40"/>
      <c r="H206" s="40"/>
      <c r="I206" s="40">
        <f t="shared" si="994"/>
        <v>60</v>
      </c>
      <c r="J206" s="40"/>
      <c r="K206" s="41"/>
      <c r="L206" s="81"/>
      <c r="M206" s="40"/>
      <c r="N206" s="149"/>
      <c r="O206" s="119"/>
      <c r="P206" s="42"/>
      <c r="Q206" s="42"/>
      <c r="R206" s="42"/>
      <c r="S206" s="40"/>
      <c r="T206" s="42"/>
      <c r="U206" s="40">
        <f t="shared" si="995"/>
        <v>80</v>
      </c>
      <c r="V206" s="42"/>
      <c r="W206" s="43"/>
      <c r="X206" s="83"/>
      <c r="Y206" s="42"/>
      <c r="Z206" s="42"/>
      <c r="AA206" s="40">
        <f t="shared" si="996"/>
        <v>80</v>
      </c>
      <c r="AB206" s="42"/>
      <c r="AC206" s="42"/>
      <c r="AD206" s="83"/>
      <c r="AE206" s="132"/>
    </row>
    <row r="207" spans="1:31" x14ac:dyDescent="0.25">
      <c r="A207" s="214">
        <v>48</v>
      </c>
      <c r="B207" s="201">
        <v>20.558966999999999</v>
      </c>
      <c r="C207" s="204">
        <v>20.924409000000001</v>
      </c>
      <c r="D207" s="14"/>
      <c r="E207" s="9"/>
      <c r="F207" s="9"/>
      <c r="G207" s="7">
        <v>37</v>
      </c>
      <c r="H207" s="18"/>
      <c r="I207" s="8">
        <f t="shared" ref="I207" si="1136">H208</f>
        <v>60</v>
      </c>
      <c r="J207" s="9"/>
      <c r="K207" s="11"/>
      <c r="L207" s="79">
        <f t="shared" ref="L207" si="1137">IF(F208=0,0,G207/(F208/1000*H208))</f>
        <v>12.333333333333334</v>
      </c>
      <c r="M207" s="75">
        <f t="shared" ref="M207" si="1138">L207*H208</f>
        <v>740</v>
      </c>
      <c r="N207" s="147"/>
      <c r="O207" s="45"/>
      <c r="P207" s="46"/>
      <c r="Q207" s="46"/>
      <c r="R207" s="47">
        <v>37</v>
      </c>
      <c r="S207" s="156"/>
      <c r="T207" s="48"/>
      <c r="U207" s="8">
        <f t="shared" ref="U207" si="1139">T208</f>
        <v>80</v>
      </c>
      <c r="V207" s="49"/>
      <c r="W207" s="50"/>
      <c r="X207" s="79">
        <f t="shared" si="1029"/>
        <v>6.6071428571428568</v>
      </c>
      <c r="Y207" s="51">
        <f t="shared" ref="Y207" si="1140">X207*T208</f>
        <v>528.57142857142856</v>
      </c>
      <c r="Z207" s="157"/>
      <c r="AA207" s="8">
        <f t="shared" ref="AA207" si="1141">Z208</f>
        <v>80</v>
      </c>
      <c r="AB207" s="46"/>
      <c r="AC207" s="46"/>
      <c r="AD207" s="79">
        <f t="shared" si="1032"/>
        <v>6.6071428571428568</v>
      </c>
      <c r="AE207" s="51">
        <f t="shared" ref="AE207" si="1142">AD207*Z208</f>
        <v>528.57142857142856</v>
      </c>
    </row>
    <row r="208" spans="1:31" x14ac:dyDescent="0.25">
      <c r="A208" s="215"/>
      <c r="B208" s="202"/>
      <c r="C208" s="205"/>
      <c r="D208" s="15">
        <v>492</v>
      </c>
      <c r="E208" s="6">
        <v>140.33799999999999</v>
      </c>
      <c r="F208" s="6">
        <v>50</v>
      </c>
      <c r="G208" s="10"/>
      <c r="H208" s="19">
        <v>60</v>
      </c>
      <c r="I208" s="8">
        <f t="shared" ref="I208" si="1143">H208</f>
        <v>60</v>
      </c>
      <c r="J208" s="72">
        <f t="shared" si="985"/>
        <v>37</v>
      </c>
      <c r="K208" s="33">
        <f t="shared" ref="K208" si="1144">(((H208)*(H208))/(12.96*D208))-((9.81*(F208/1000))/1500)</f>
        <v>0.5642619792231256</v>
      </c>
      <c r="L208" s="80"/>
      <c r="M208" s="44"/>
      <c r="N208" s="148"/>
      <c r="O208" s="52">
        <v>492</v>
      </c>
      <c r="P208" s="53">
        <v>140.333</v>
      </c>
      <c r="Q208" s="54">
        <v>70</v>
      </c>
      <c r="R208" s="55"/>
      <c r="S208" s="158"/>
      <c r="T208" s="52">
        <v>80</v>
      </c>
      <c r="U208" s="8">
        <f t="shared" ref="U208" si="1145">T208</f>
        <v>80</v>
      </c>
      <c r="V208" s="72">
        <f t="shared" si="1038"/>
        <v>84</v>
      </c>
      <c r="W208" s="56">
        <f t="shared" ref="W208" si="1146">(((T208)*(T208))/(12.96*O208))-((9.81*(Q208/1000))/1500)</f>
        <v>1.0032559408411121</v>
      </c>
      <c r="X208" s="82"/>
      <c r="Y208" s="57"/>
      <c r="Z208" s="58">
        <v>80</v>
      </c>
      <c r="AA208" s="8">
        <f t="shared" ref="AA208" si="1147">Z208</f>
        <v>80</v>
      </c>
      <c r="AB208" s="72">
        <f t="shared" si="1041"/>
        <v>84</v>
      </c>
      <c r="AC208" s="56">
        <f t="shared" ref="AC208" si="1148">(((Z208)*(Z208))/(12.96*O208))-((9.81*(Q208/1000))/1500)</f>
        <v>1.0032559408411121</v>
      </c>
      <c r="AD208" s="84"/>
      <c r="AE208" s="57"/>
    </row>
    <row r="209" spans="1:31" x14ac:dyDescent="0.25">
      <c r="A209" s="215"/>
      <c r="B209" s="202"/>
      <c r="C209" s="205"/>
      <c r="D209" s="34"/>
      <c r="E209" s="35"/>
      <c r="F209" s="35"/>
      <c r="G209" s="36">
        <v>0</v>
      </c>
      <c r="H209" s="37"/>
      <c r="I209" s="38">
        <f t="shared" ref="I209" si="1149">H208</f>
        <v>60</v>
      </c>
      <c r="J209" s="35"/>
      <c r="K209" s="39"/>
      <c r="L209" s="79">
        <f t="shared" ref="L209" si="1150">IF(F208=0,0,G209/(F208/1000*H208))</f>
        <v>0</v>
      </c>
      <c r="M209" s="75">
        <f t="shared" ref="M209" si="1151">L209*H208</f>
        <v>0</v>
      </c>
      <c r="N209" s="187"/>
      <c r="O209" s="59"/>
      <c r="P209" s="60"/>
      <c r="Q209" s="60"/>
      <c r="R209" s="61">
        <v>0</v>
      </c>
      <c r="S209" s="159"/>
      <c r="T209" s="59"/>
      <c r="U209" s="38">
        <f t="shared" ref="U209" si="1152">T208</f>
        <v>80</v>
      </c>
      <c r="V209" s="60"/>
      <c r="W209" s="62"/>
      <c r="X209" s="79">
        <f t="shared" si="1047"/>
        <v>0</v>
      </c>
      <c r="Y209" s="63">
        <f t="shared" ref="Y209" si="1153">X209*T208</f>
        <v>0</v>
      </c>
      <c r="Z209" s="64"/>
      <c r="AA209" s="38">
        <f t="shared" ref="AA209" si="1154">Z208</f>
        <v>80</v>
      </c>
      <c r="AB209" s="60"/>
      <c r="AC209" s="60"/>
      <c r="AD209" s="79">
        <f t="shared" si="1050"/>
        <v>0</v>
      </c>
      <c r="AE209" s="63">
        <f t="shared" ref="AE209" si="1155">AD209*Z208</f>
        <v>0</v>
      </c>
    </row>
    <row r="210" spans="1:31" x14ac:dyDescent="0.25">
      <c r="A210" s="215"/>
      <c r="B210" s="202"/>
      <c r="C210" s="205"/>
      <c r="D210" s="15">
        <v>630</v>
      </c>
      <c r="E210" s="6">
        <v>26.33</v>
      </c>
      <c r="F210" s="6">
        <v>50</v>
      </c>
      <c r="G210" s="10"/>
      <c r="H210" s="19">
        <v>60</v>
      </c>
      <c r="I210" s="8">
        <f t="shared" ref="I210" si="1156">H210</f>
        <v>60</v>
      </c>
      <c r="J210" s="72">
        <f t="shared" si="1007"/>
        <v>18</v>
      </c>
      <c r="K210" s="33">
        <f t="shared" ref="K210" si="1157">(((H210)*(H210))/(12.96*D210))-((9.81*(F210/1000))/1500)</f>
        <v>0.4405901075837742</v>
      </c>
      <c r="L210" s="80"/>
      <c r="M210" s="44"/>
      <c r="N210" s="148"/>
      <c r="O210" s="52">
        <v>630</v>
      </c>
      <c r="P210" s="53">
        <v>26.331</v>
      </c>
      <c r="Q210" s="54">
        <v>70</v>
      </c>
      <c r="R210" s="55"/>
      <c r="S210" s="158"/>
      <c r="T210" s="52">
        <v>80</v>
      </c>
      <c r="U210" s="8">
        <f t="shared" ref="U210" si="1158">T210</f>
        <v>80</v>
      </c>
      <c r="V210" s="72">
        <f t="shared" si="1011"/>
        <v>50</v>
      </c>
      <c r="W210" s="56">
        <f t="shared" ref="W210" si="1159">(((T210)*(T210))/(12.96*O210))-((9.81*(Q210/1000))/1500)</f>
        <v>0.78339483570448754</v>
      </c>
      <c r="X210" s="82"/>
      <c r="Y210" s="57"/>
      <c r="Z210" s="58">
        <v>80</v>
      </c>
      <c r="AA210" s="8">
        <f t="shared" ref="AA210" si="1160">Z210</f>
        <v>80</v>
      </c>
      <c r="AB210" s="72">
        <f t="shared" si="1014"/>
        <v>50</v>
      </c>
      <c r="AC210" s="56">
        <f t="shared" ref="AC210" si="1161">(((Z210)*(Z210))/(12.96*O210))-((9.81*(Q210/1000))/1500)</f>
        <v>0.78339483570448754</v>
      </c>
      <c r="AD210" s="84"/>
      <c r="AE210" s="57"/>
    </row>
    <row r="211" spans="1:31" x14ac:dyDescent="0.25">
      <c r="A211" s="215"/>
      <c r="B211" s="202"/>
      <c r="C211" s="205"/>
      <c r="D211" s="34"/>
      <c r="E211" s="35"/>
      <c r="F211" s="35"/>
      <c r="G211" s="36">
        <v>0</v>
      </c>
      <c r="H211" s="37"/>
      <c r="I211" s="38">
        <f t="shared" ref="I211" si="1162">H210</f>
        <v>60</v>
      </c>
      <c r="J211" s="35"/>
      <c r="K211" s="39"/>
      <c r="L211" s="79">
        <f t="shared" ref="L211" si="1163">IF(F210=0,0,G211/(F210/1000*H210))</f>
        <v>0</v>
      </c>
      <c r="M211" s="75">
        <f t="shared" ref="M211" si="1164">L211*H210</f>
        <v>0</v>
      </c>
      <c r="N211" s="187"/>
      <c r="O211" s="59"/>
      <c r="P211" s="60"/>
      <c r="Q211" s="60"/>
      <c r="R211" s="61">
        <v>0</v>
      </c>
      <c r="S211" s="159"/>
      <c r="T211" s="59"/>
      <c r="U211" s="38">
        <f t="shared" ref="U211" si="1165">T210</f>
        <v>80</v>
      </c>
      <c r="V211" s="60"/>
      <c r="W211" s="62"/>
      <c r="X211" s="79">
        <f t="shared" si="1020"/>
        <v>0</v>
      </c>
      <c r="Y211" s="63">
        <f t="shared" ref="Y211" si="1166">X211*T210</f>
        <v>0</v>
      </c>
      <c r="Z211" s="64"/>
      <c r="AA211" s="38">
        <f t="shared" ref="AA211" si="1167">Z210</f>
        <v>80</v>
      </c>
      <c r="AB211" s="60"/>
      <c r="AC211" s="60"/>
      <c r="AD211" s="79">
        <f t="shared" si="1023"/>
        <v>0</v>
      </c>
      <c r="AE211" s="63">
        <f t="shared" ref="AE211" si="1168">AD211*Z210</f>
        <v>0</v>
      </c>
    </row>
    <row r="212" spans="1:31" x14ac:dyDescent="0.25">
      <c r="A212" s="215"/>
      <c r="B212" s="202"/>
      <c r="C212" s="205"/>
      <c r="D212" s="15">
        <v>472</v>
      </c>
      <c r="E212" s="6">
        <v>120.774</v>
      </c>
      <c r="F212" s="6">
        <v>50</v>
      </c>
      <c r="G212" s="10"/>
      <c r="H212" s="19">
        <v>60</v>
      </c>
      <c r="I212" s="8">
        <f t="shared" ref="I212" si="1169">H212</f>
        <v>60</v>
      </c>
      <c r="J212" s="72">
        <f t="shared" ref="J212:J238" si="1170">CEILING(11.8*H212*H212/D212-F212,1)</f>
        <v>40</v>
      </c>
      <c r="K212" s="33">
        <f t="shared" ref="K212" si="1171">(((H212)*(H212))/(12.96*D212))-((9.81*(F212/1000))/1500)</f>
        <v>0.58818524105461389</v>
      </c>
      <c r="L212" s="80"/>
      <c r="M212" s="44"/>
      <c r="N212" s="148"/>
      <c r="O212" s="52">
        <v>472</v>
      </c>
      <c r="P212" s="53">
        <v>120.77800000000001</v>
      </c>
      <c r="Q212" s="54">
        <v>70</v>
      </c>
      <c r="R212" s="55"/>
      <c r="S212" s="158"/>
      <c r="T212" s="52">
        <v>80</v>
      </c>
      <c r="U212" s="8">
        <f t="shared" ref="U212" si="1172">T212</f>
        <v>80</v>
      </c>
      <c r="V212" s="72">
        <f t="shared" ref="V212:V238" si="1173">CEILING(11.8*T212*T212/O212-Q212,1)</f>
        <v>90</v>
      </c>
      <c r="W212" s="56">
        <f t="shared" ref="W212" si="1174">(((T212)*(T212))/(12.96*O212))-((9.81*(Q212/1000))/1500)</f>
        <v>1.0457861840970915</v>
      </c>
      <c r="X212" s="82"/>
      <c r="Y212" s="57"/>
      <c r="Z212" s="58">
        <v>80</v>
      </c>
      <c r="AA212" s="8">
        <f t="shared" ref="AA212" si="1175">Z212</f>
        <v>80</v>
      </c>
      <c r="AB212" s="72">
        <f t="shared" ref="AB212:AB238" si="1176">CEILING(11.8*Z212*Z212/O212-Q212,1)</f>
        <v>90</v>
      </c>
      <c r="AC212" s="56">
        <f t="shared" ref="AC212" si="1177">(((Z212)*(Z212))/(12.96*O212))-((9.81*(Q212/1000))/1500)</f>
        <v>1.0457861840970915</v>
      </c>
      <c r="AD212" s="84"/>
      <c r="AE212" s="57"/>
    </row>
    <row r="213" spans="1:31" ht="15.75" thickBot="1" x14ac:dyDescent="0.3">
      <c r="A213" s="216"/>
      <c r="B213" s="203"/>
      <c r="C213" s="206"/>
      <c r="D213" s="34"/>
      <c r="E213" s="35"/>
      <c r="F213" s="35"/>
      <c r="G213" s="36">
        <v>41</v>
      </c>
      <c r="H213" s="37"/>
      <c r="I213" s="38">
        <f t="shared" ref="I213" si="1178">H212</f>
        <v>60</v>
      </c>
      <c r="J213" s="35"/>
      <c r="K213" s="39"/>
      <c r="L213" s="79">
        <f t="shared" ref="L213" si="1179">IF(F212=0,0,G213/(F212/1000*H212))</f>
        <v>13.666666666666666</v>
      </c>
      <c r="M213" s="75">
        <f t="shared" ref="M213" si="1180">L213*H212</f>
        <v>820</v>
      </c>
      <c r="N213" s="187"/>
      <c r="O213" s="59"/>
      <c r="P213" s="60"/>
      <c r="Q213" s="60"/>
      <c r="R213" s="61">
        <v>41</v>
      </c>
      <c r="S213" s="159"/>
      <c r="T213" s="59"/>
      <c r="U213" s="38">
        <f t="shared" ref="U213" si="1181">T212</f>
        <v>80</v>
      </c>
      <c r="V213" s="60"/>
      <c r="W213" s="62"/>
      <c r="X213" s="79">
        <f t="shared" ref="X213:X239" si="1182">IF(Q212=0,0,R213/(Q212/1000*T212))</f>
        <v>7.3214285714285712</v>
      </c>
      <c r="Y213" s="63">
        <f t="shared" ref="Y213" si="1183">X213*T212</f>
        <v>585.71428571428567</v>
      </c>
      <c r="Z213" s="64"/>
      <c r="AA213" s="38">
        <f t="shared" ref="AA213" si="1184">Z212</f>
        <v>80</v>
      </c>
      <c r="AB213" s="60"/>
      <c r="AC213" s="60"/>
      <c r="AD213" s="79">
        <f t="shared" ref="AD213:AD239" si="1185">IF(Q212=0,0,R213/(Q212/1000*Z212))</f>
        <v>7.3214285714285712</v>
      </c>
      <c r="AE213" s="63">
        <f t="shared" ref="AE213" si="1186">AD213*Z212</f>
        <v>585.71428571428567</v>
      </c>
    </row>
    <row r="214" spans="1:31" ht="15.75" thickBot="1" x14ac:dyDescent="0.3">
      <c r="A214" s="3" t="s">
        <v>19</v>
      </c>
      <c r="B214" s="207">
        <f>(B215)*1000</f>
        <v>21171.134999999998</v>
      </c>
      <c r="C214" s="208"/>
      <c r="D214" s="66"/>
      <c r="E214" s="40"/>
      <c r="F214" s="40"/>
      <c r="G214" s="40"/>
      <c r="H214" s="40"/>
      <c r="I214" s="40">
        <f t="shared" si="994"/>
        <v>60</v>
      </c>
      <c r="J214" s="40"/>
      <c r="K214" s="41"/>
      <c r="L214" s="81"/>
      <c r="M214" s="40"/>
      <c r="N214" s="149" t="s">
        <v>39</v>
      </c>
      <c r="O214" s="119"/>
      <c r="P214" s="42"/>
      <c r="Q214" s="42"/>
      <c r="R214" s="42"/>
      <c r="S214" s="40"/>
      <c r="T214" s="42"/>
      <c r="U214" s="40">
        <f t="shared" si="995"/>
        <v>80</v>
      </c>
      <c r="V214" s="42"/>
      <c r="W214" s="43"/>
      <c r="X214" s="83"/>
      <c r="Y214" s="42"/>
      <c r="Z214" s="42"/>
      <c r="AA214" s="40">
        <f t="shared" si="996"/>
        <v>80</v>
      </c>
      <c r="AB214" s="42"/>
      <c r="AC214" s="42"/>
      <c r="AD214" s="83"/>
      <c r="AE214" s="132"/>
    </row>
    <row r="215" spans="1:31" x14ac:dyDescent="0.25">
      <c r="A215" s="198">
        <v>49</v>
      </c>
      <c r="B215" s="201">
        <v>21.171135</v>
      </c>
      <c r="C215" s="204">
        <v>21.492045999999998</v>
      </c>
      <c r="D215" s="14"/>
      <c r="E215" s="9"/>
      <c r="F215" s="9"/>
      <c r="G215" s="7">
        <v>24</v>
      </c>
      <c r="H215" s="18"/>
      <c r="I215" s="8">
        <f t="shared" ref="I215" si="1187">H216</f>
        <v>60</v>
      </c>
      <c r="J215" s="9"/>
      <c r="K215" s="11"/>
      <c r="L215" s="79">
        <f t="shared" ref="L215" si="1188">IF(F216=0,0,G215/(F216/1000*H216))</f>
        <v>8</v>
      </c>
      <c r="M215" s="75">
        <f t="shared" ref="M215" si="1189">L215*H216</f>
        <v>480</v>
      </c>
      <c r="N215" s="147"/>
      <c r="O215" s="45"/>
      <c r="P215" s="46"/>
      <c r="Q215" s="46"/>
      <c r="R215" s="47">
        <v>48</v>
      </c>
      <c r="S215" s="156"/>
      <c r="T215" s="48"/>
      <c r="U215" s="8">
        <f t="shared" ref="U215" si="1190">T216</f>
        <v>80</v>
      </c>
      <c r="V215" s="49"/>
      <c r="W215" s="50"/>
      <c r="X215" s="79">
        <f t="shared" ref="X215:X241" si="1191">IF(Q216=0,0,R215/(Q216/1000*T216))</f>
        <v>6.25</v>
      </c>
      <c r="Y215" s="51">
        <f t="shared" ref="Y215" si="1192">X215*T216</f>
        <v>500</v>
      </c>
      <c r="Z215" s="157"/>
      <c r="AA215" s="8">
        <f t="shared" ref="AA215" si="1193">Z216</f>
        <v>80</v>
      </c>
      <c r="AB215" s="46"/>
      <c r="AC215" s="46"/>
      <c r="AD215" s="79">
        <f t="shared" ref="AD215:AD241" si="1194">IF(Q216=0,0,R215/(Q216/1000*Z216))</f>
        <v>6.25</v>
      </c>
      <c r="AE215" s="51">
        <f t="shared" ref="AE215" si="1195">AD215*Z216</f>
        <v>500</v>
      </c>
    </row>
    <row r="216" spans="1:31" x14ac:dyDescent="0.25">
      <c r="A216" s="199"/>
      <c r="B216" s="202"/>
      <c r="C216" s="205"/>
      <c r="D216" s="15">
        <v>396</v>
      </c>
      <c r="E216" s="6">
        <v>248.911</v>
      </c>
      <c r="F216" s="6">
        <v>50</v>
      </c>
      <c r="G216" s="10"/>
      <c r="H216" s="19">
        <v>60</v>
      </c>
      <c r="I216" s="8">
        <f t="shared" ref="I216" si="1196">H216</f>
        <v>60</v>
      </c>
      <c r="J216" s="72">
        <f t="shared" ref="J216:J242" si="1197">CEILING(11.8*H216*H216/D216-F216,1)</f>
        <v>58</v>
      </c>
      <c r="K216" s="33">
        <f t="shared" ref="K216" si="1198">(((H216)*(H216))/(12.96*D216))-((9.81*(F216/1000))/1500)</f>
        <v>0.70113203479236808</v>
      </c>
      <c r="L216" s="80"/>
      <c r="M216" s="44"/>
      <c r="N216" s="148"/>
      <c r="O216" s="52">
        <v>396</v>
      </c>
      <c r="P216" s="53">
        <f t="shared" ref="P216" si="1199">(C215-B215)*1000-(R215+R217)</f>
        <v>224.91099999999881</v>
      </c>
      <c r="Q216" s="54">
        <v>96</v>
      </c>
      <c r="R216" s="55"/>
      <c r="S216" s="158"/>
      <c r="T216" s="52">
        <v>80</v>
      </c>
      <c r="U216" s="8">
        <f t="shared" ref="U216" si="1200">T216</f>
        <v>80</v>
      </c>
      <c r="V216" s="72">
        <f t="shared" ref="V216:V242" si="1201">CEILING(11.8*T216*T216/O216-Q216,1)</f>
        <v>95</v>
      </c>
      <c r="W216" s="56">
        <f t="shared" ref="W216" si="1202">(((T216)*(T216))/(12.96*O216))-((9.81*(Q216/1000))/1500)</f>
        <v>1.246410444075321</v>
      </c>
      <c r="X216" s="82"/>
      <c r="Y216" s="57"/>
      <c r="Z216" s="58">
        <v>80</v>
      </c>
      <c r="AA216" s="8">
        <f t="shared" ref="AA216" si="1203">Z216</f>
        <v>80</v>
      </c>
      <c r="AB216" s="72">
        <f t="shared" ref="AB216:AB242" si="1204">CEILING(11.8*Z216*Z216/O216-Q216,1)</f>
        <v>95</v>
      </c>
      <c r="AC216" s="56">
        <f t="shared" ref="AC216" si="1205">(((Z216)*(Z216))/(12.96*O216))-((9.81*(Q216/1000))/1500)</f>
        <v>1.246410444075321</v>
      </c>
      <c r="AD216" s="84"/>
      <c r="AE216" s="57"/>
    </row>
    <row r="217" spans="1:31" ht="15.75" thickBot="1" x14ac:dyDescent="0.3">
      <c r="A217" s="200"/>
      <c r="B217" s="203"/>
      <c r="C217" s="206"/>
      <c r="D217" s="34"/>
      <c r="E217" s="35"/>
      <c r="F217" s="35"/>
      <c r="G217" s="36">
        <v>24</v>
      </c>
      <c r="H217" s="37"/>
      <c r="I217" s="38">
        <f t="shared" ref="I217" si="1206">H216</f>
        <v>60</v>
      </c>
      <c r="J217" s="35"/>
      <c r="K217" s="39"/>
      <c r="L217" s="79">
        <f t="shared" ref="L217" si="1207">IF(F216=0,0,G217/(F216/1000*H216))</f>
        <v>8</v>
      </c>
      <c r="M217" s="75">
        <f t="shared" ref="M217" si="1208">L217*H216</f>
        <v>480</v>
      </c>
      <c r="N217" s="187"/>
      <c r="O217" s="59"/>
      <c r="P217" s="60"/>
      <c r="Q217" s="60"/>
      <c r="R217" s="61">
        <v>48</v>
      </c>
      <c r="S217" s="159"/>
      <c r="T217" s="59"/>
      <c r="U217" s="38">
        <f t="shared" ref="U217" si="1209">T216</f>
        <v>80</v>
      </c>
      <c r="V217" s="60"/>
      <c r="W217" s="62"/>
      <c r="X217" s="79">
        <f t="shared" ref="X217:X243" si="1210">IF(Q216=0,0,R217/(Q216/1000*T216))</f>
        <v>6.25</v>
      </c>
      <c r="Y217" s="63">
        <f t="shared" ref="Y217" si="1211">X217*T216</f>
        <v>500</v>
      </c>
      <c r="Z217" s="64"/>
      <c r="AA217" s="38">
        <f t="shared" ref="AA217" si="1212">Z216</f>
        <v>80</v>
      </c>
      <c r="AB217" s="60"/>
      <c r="AC217" s="60"/>
      <c r="AD217" s="79">
        <f t="shared" ref="AD217:AD243" si="1213">IF(Q216=0,0,R217/(Q216/1000*Z216))</f>
        <v>6.25</v>
      </c>
      <c r="AE217" s="63">
        <f t="shared" ref="AE217" si="1214">AD217*Z216</f>
        <v>500</v>
      </c>
    </row>
    <row r="218" spans="1:31" ht="15.75" thickBot="1" x14ac:dyDescent="0.3">
      <c r="A218" s="3" t="s">
        <v>19</v>
      </c>
      <c r="B218" s="207">
        <f>(B219-C215)*1000</f>
        <v>44.630000000001502</v>
      </c>
      <c r="C218" s="208"/>
      <c r="D218" s="66"/>
      <c r="E218" s="40"/>
      <c r="F218" s="40"/>
      <c r="G218" s="40"/>
      <c r="H218" s="40"/>
      <c r="I218" s="40">
        <f t="shared" ref="I218:I248" si="1215">IF(I217&gt;I220,I217,I220)</f>
        <v>60</v>
      </c>
      <c r="J218" s="40"/>
      <c r="K218" s="41"/>
      <c r="L218" s="81"/>
      <c r="M218" s="40"/>
      <c r="N218" s="149"/>
      <c r="O218" s="119"/>
      <c r="P218" s="42"/>
      <c r="Q218" s="42"/>
      <c r="R218" s="42"/>
      <c r="S218" s="40"/>
      <c r="T218" s="42"/>
      <c r="U218" s="40">
        <f t="shared" ref="U218:U248" si="1216">IF(U217&gt;U220,U217,U220)</f>
        <v>80</v>
      </c>
      <c r="V218" s="42"/>
      <c r="W218" s="43"/>
      <c r="X218" s="83"/>
      <c r="Y218" s="42"/>
      <c r="Z218" s="42"/>
      <c r="AA218" s="40">
        <f t="shared" ref="AA218:AA248" si="1217">IF(AA217&gt;AA220,AA217,AA220)</f>
        <v>80</v>
      </c>
      <c r="AB218" s="42"/>
      <c r="AC218" s="42"/>
      <c r="AD218" s="83"/>
      <c r="AE218" s="132"/>
    </row>
    <row r="219" spans="1:31" x14ac:dyDescent="0.25">
      <c r="A219" s="198">
        <v>50</v>
      </c>
      <c r="B219" s="201">
        <v>21.536676</v>
      </c>
      <c r="C219" s="204">
        <v>21.714016000000001</v>
      </c>
      <c r="D219" s="14"/>
      <c r="E219" s="9"/>
      <c r="F219" s="9"/>
      <c r="G219" s="7">
        <v>36</v>
      </c>
      <c r="H219" s="18"/>
      <c r="I219" s="8">
        <f t="shared" ref="I219" si="1218">H220</f>
        <v>60</v>
      </c>
      <c r="J219" s="9"/>
      <c r="K219" s="11"/>
      <c r="L219" s="79">
        <f t="shared" ref="L219" si="1219">IF(F220=0,0,G219/(F220/1000*H220))</f>
        <v>8.4507042253521139</v>
      </c>
      <c r="M219" s="75">
        <f t="shared" ref="M219" si="1220">L219*H220</f>
        <v>507.04225352112684</v>
      </c>
      <c r="N219" s="147"/>
      <c r="O219" s="45"/>
      <c r="P219" s="46"/>
      <c r="Q219" s="46"/>
      <c r="R219" s="47">
        <v>50</v>
      </c>
      <c r="S219" s="156"/>
      <c r="T219" s="48"/>
      <c r="U219" s="8">
        <f t="shared" ref="U219" si="1221">T220</f>
        <v>65</v>
      </c>
      <c r="V219" s="49"/>
      <c r="W219" s="50"/>
      <c r="X219" s="79">
        <f t="shared" ref="X219:X231" si="1222">IF(Q220=0,0,R219/(Q220/1000*T220))</f>
        <v>8.097165991902834</v>
      </c>
      <c r="Y219" s="51">
        <f t="shared" ref="Y219" si="1223">X219*T220</f>
        <v>526.31578947368416</v>
      </c>
      <c r="Z219" s="157"/>
      <c r="AA219" s="8">
        <f t="shared" ref="AA219" si="1224">Z220</f>
        <v>70</v>
      </c>
      <c r="AB219" s="46"/>
      <c r="AC219" s="46"/>
      <c r="AD219" s="79">
        <f t="shared" ref="AD219:AD231" si="1225">IF(Q220=0,0,R219/(Q220/1000*Z220))</f>
        <v>7.518796992481203</v>
      </c>
      <c r="AE219" s="51">
        <f t="shared" ref="AE219" si="1226">AD219*Z220</f>
        <v>526.31578947368416</v>
      </c>
    </row>
    <row r="220" spans="1:31" x14ac:dyDescent="0.25">
      <c r="A220" s="199"/>
      <c r="B220" s="202"/>
      <c r="C220" s="205"/>
      <c r="D220" s="15">
        <v>274</v>
      </c>
      <c r="E220" s="6">
        <v>89.384</v>
      </c>
      <c r="F220" s="6">
        <v>71</v>
      </c>
      <c r="G220" s="10"/>
      <c r="H220" s="19">
        <v>60</v>
      </c>
      <c r="I220" s="8">
        <f t="shared" ref="I220" si="1227">H220</f>
        <v>60</v>
      </c>
      <c r="J220" s="72">
        <f t="shared" si="1170"/>
        <v>85</v>
      </c>
      <c r="K220" s="33">
        <f t="shared" ref="K220" si="1228">(((H220)*(H220))/(12.96*D220))-((9.81*(F220/1000))/1500)</f>
        <v>1.0133231701378751</v>
      </c>
      <c r="L220" s="80"/>
      <c r="M220" s="44"/>
      <c r="N220" s="148"/>
      <c r="O220" s="52">
        <v>275</v>
      </c>
      <c r="P220" s="53">
        <f t="shared" ref="P220" si="1229">(C219-B219)*1000-(R219+R221)</f>
        <v>79.090000000000941</v>
      </c>
      <c r="Q220" s="54">
        <v>95</v>
      </c>
      <c r="R220" s="55"/>
      <c r="S220" s="158"/>
      <c r="T220" s="52">
        <v>65</v>
      </c>
      <c r="U220" s="8">
        <f t="shared" ref="U220" si="1230">T220</f>
        <v>65</v>
      </c>
      <c r="V220" s="72">
        <f t="shared" si="1173"/>
        <v>87</v>
      </c>
      <c r="W220" s="56">
        <f t="shared" ref="W220" si="1231">(((T220)*(T220))/(12.96*O220))-((9.81*(Q220/1000))/1500)</f>
        <v>1.184844468799102</v>
      </c>
      <c r="X220" s="82"/>
      <c r="Y220" s="57"/>
      <c r="Z220" s="58">
        <v>70</v>
      </c>
      <c r="AA220" s="8">
        <f t="shared" ref="AA220" si="1232">Z220</f>
        <v>70</v>
      </c>
      <c r="AB220" s="72">
        <f t="shared" si="1176"/>
        <v>116</v>
      </c>
      <c r="AC220" s="56">
        <f t="shared" ref="AC220" si="1233">(((Z220)*(Z220))/(12.96*O220))-((9.81*(Q220/1000))/1500)</f>
        <v>1.3742384081930414</v>
      </c>
      <c r="AD220" s="84"/>
      <c r="AE220" s="57"/>
    </row>
    <row r="221" spans="1:31" ht="15.75" thickBot="1" x14ac:dyDescent="0.3">
      <c r="A221" s="200"/>
      <c r="B221" s="203"/>
      <c r="C221" s="206"/>
      <c r="D221" s="34"/>
      <c r="E221" s="35"/>
      <c r="F221" s="35"/>
      <c r="G221" s="36">
        <v>36</v>
      </c>
      <c r="H221" s="37"/>
      <c r="I221" s="38">
        <f t="shared" ref="I221" si="1234">H220</f>
        <v>60</v>
      </c>
      <c r="J221" s="35"/>
      <c r="K221" s="39"/>
      <c r="L221" s="79">
        <f t="shared" ref="L221" si="1235">IF(F220=0,0,G221/(F220/1000*H220))</f>
        <v>8.4507042253521139</v>
      </c>
      <c r="M221" s="75">
        <f t="shared" ref="M221" si="1236">L221*H220</f>
        <v>507.04225352112684</v>
      </c>
      <c r="N221" s="187"/>
      <c r="O221" s="59"/>
      <c r="P221" s="60"/>
      <c r="Q221" s="60"/>
      <c r="R221" s="61">
        <v>48.25</v>
      </c>
      <c r="S221" s="168" t="s">
        <v>37</v>
      </c>
      <c r="T221" s="59"/>
      <c r="U221" s="38">
        <f t="shared" ref="U221" si="1237">T220</f>
        <v>65</v>
      </c>
      <c r="V221" s="60"/>
      <c r="W221" s="62"/>
      <c r="X221" s="79">
        <f t="shared" si="1182"/>
        <v>7.8137651821862351</v>
      </c>
      <c r="Y221" s="63">
        <f t="shared" ref="Y221" si="1238">X221*T220</f>
        <v>507.89473684210526</v>
      </c>
      <c r="Z221" s="64"/>
      <c r="AA221" s="38">
        <f t="shared" ref="AA221" si="1239">Z220</f>
        <v>70</v>
      </c>
      <c r="AB221" s="60"/>
      <c r="AC221" s="60"/>
      <c r="AD221" s="79">
        <f t="shared" si="1185"/>
        <v>7.2556390977443606</v>
      </c>
      <c r="AE221" s="63">
        <f t="shared" ref="AE221" si="1240">AD221*Z220</f>
        <v>507.89473684210526</v>
      </c>
    </row>
    <row r="222" spans="1:31" ht="15.75" thickBot="1" x14ac:dyDescent="0.3">
      <c r="A222" s="3" t="s">
        <v>19</v>
      </c>
      <c r="B222" s="207">
        <f>(B223-C219)*1000</f>
        <v>0</v>
      </c>
      <c r="C222" s="208"/>
      <c r="D222" s="66"/>
      <c r="E222" s="40"/>
      <c r="F222" s="40"/>
      <c r="G222" s="40"/>
      <c r="H222" s="40"/>
      <c r="I222" s="40">
        <f t="shared" si="1215"/>
        <v>60</v>
      </c>
      <c r="J222" s="40"/>
      <c r="K222" s="41"/>
      <c r="L222" s="81"/>
      <c r="M222" s="40"/>
      <c r="N222" s="149"/>
      <c r="O222" s="119"/>
      <c r="P222" s="42"/>
      <c r="Q222" s="42"/>
      <c r="R222" s="42"/>
      <c r="S222" s="40"/>
      <c r="T222" s="42"/>
      <c r="U222" s="40">
        <f t="shared" si="1216"/>
        <v>65</v>
      </c>
      <c r="V222" s="42"/>
      <c r="W222" s="43"/>
      <c r="X222" s="83"/>
      <c r="Y222" s="42"/>
      <c r="Z222" s="42"/>
      <c r="AA222" s="40">
        <f t="shared" si="1217"/>
        <v>70</v>
      </c>
      <c r="AB222" s="42"/>
      <c r="AC222" s="42"/>
      <c r="AD222" s="83"/>
      <c r="AE222" s="132"/>
    </row>
    <row r="223" spans="1:31" x14ac:dyDescent="0.25">
      <c r="A223" s="198">
        <v>51</v>
      </c>
      <c r="B223" s="201">
        <v>21.714016000000001</v>
      </c>
      <c r="C223" s="204">
        <v>21.907613999999999</v>
      </c>
      <c r="D223" s="14"/>
      <c r="E223" s="9"/>
      <c r="F223" s="9"/>
      <c r="G223" s="7">
        <v>34</v>
      </c>
      <c r="H223" s="18"/>
      <c r="I223" s="8">
        <f t="shared" ref="I223" si="1241">H224</f>
        <v>60</v>
      </c>
      <c r="J223" s="9"/>
      <c r="K223" s="11"/>
      <c r="L223" s="79">
        <f t="shared" ref="L223" si="1242">IF(F224=0,0,G223/(F224/1000*H224))</f>
        <v>8.4577114427860689</v>
      </c>
      <c r="M223" s="75">
        <f t="shared" ref="M223" si="1243">L223*H224</f>
        <v>507.46268656716416</v>
      </c>
      <c r="N223" s="147"/>
      <c r="O223" s="45"/>
      <c r="P223" s="46"/>
      <c r="Q223" s="46"/>
      <c r="R223" s="47">
        <v>40.631999999999998</v>
      </c>
      <c r="S223" s="169" t="s">
        <v>37</v>
      </c>
      <c r="T223" s="48"/>
      <c r="U223" s="8">
        <f t="shared" ref="U223" si="1244">T224</f>
        <v>65</v>
      </c>
      <c r="V223" s="49"/>
      <c r="W223" s="50"/>
      <c r="X223" s="79">
        <f t="shared" si="1191"/>
        <v>7.8138461538461534</v>
      </c>
      <c r="Y223" s="51">
        <f t="shared" ref="Y223" si="1245">X223*T224</f>
        <v>507.9</v>
      </c>
      <c r="Z223" s="157"/>
      <c r="AA223" s="8">
        <f t="shared" ref="AA223" si="1246">Z224</f>
        <v>70</v>
      </c>
      <c r="AB223" s="46"/>
      <c r="AC223" s="46"/>
      <c r="AD223" s="79">
        <f t="shared" si="1194"/>
        <v>7.2557142857142845</v>
      </c>
      <c r="AE223" s="51">
        <f t="shared" ref="AE223" si="1247">AD223*Z224</f>
        <v>507.89999999999992</v>
      </c>
    </row>
    <row r="224" spans="1:31" x14ac:dyDescent="0.25">
      <c r="A224" s="199"/>
      <c r="B224" s="202"/>
      <c r="C224" s="205"/>
      <c r="D224" s="15">
        <v>300</v>
      </c>
      <c r="E224" s="6">
        <v>111.693</v>
      </c>
      <c r="F224" s="6">
        <v>67</v>
      </c>
      <c r="G224" s="10"/>
      <c r="H224" s="19">
        <v>60</v>
      </c>
      <c r="I224" s="8">
        <f t="shared" ref="I224" si="1248">H224</f>
        <v>60</v>
      </c>
      <c r="J224" s="72">
        <f t="shared" si="1197"/>
        <v>75</v>
      </c>
      <c r="K224" s="33">
        <f t="shared" ref="K224" si="1249">(((H224)*(H224))/(12.96*D224))-((9.81*(F224/1000))/1500)</f>
        <v>0.92548774592592586</v>
      </c>
      <c r="L224" s="80"/>
      <c r="M224" s="44"/>
      <c r="N224" s="148"/>
      <c r="O224" s="52">
        <v>300</v>
      </c>
      <c r="P224" s="53">
        <f t="shared" ref="P224" si="1250">(C223-B223)*1000-(R223+R225)</f>
        <v>102.96599999999793</v>
      </c>
      <c r="Q224" s="54">
        <v>80</v>
      </c>
      <c r="R224" s="55"/>
      <c r="S224" s="158"/>
      <c r="T224" s="52">
        <v>65</v>
      </c>
      <c r="U224" s="8">
        <f t="shared" ref="U224" si="1251">T224</f>
        <v>65</v>
      </c>
      <c r="V224" s="72">
        <f t="shared" si="1201"/>
        <v>87</v>
      </c>
      <c r="W224" s="56">
        <f t="shared" ref="W224" si="1252">(((T224)*(T224))/(12.96*O224))-((9.81*(Q224/1000))/1500)</f>
        <v>1.0861537547325102</v>
      </c>
      <c r="X224" s="82"/>
      <c r="Y224" s="57"/>
      <c r="Z224" s="58">
        <v>70</v>
      </c>
      <c r="AA224" s="8">
        <f t="shared" ref="AA224" si="1253">Z224</f>
        <v>70</v>
      </c>
      <c r="AB224" s="72">
        <f t="shared" si="1204"/>
        <v>113</v>
      </c>
      <c r="AC224" s="56">
        <f t="shared" ref="AC224" si="1254">(((Z224)*(Z224))/(12.96*O224))-((9.81*(Q224/1000))/1500)</f>
        <v>1.2597648658436214</v>
      </c>
      <c r="AD224" s="84"/>
      <c r="AE224" s="57"/>
    </row>
    <row r="225" spans="1:31" ht="15.75" thickBot="1" x14ac:dyDescent="0.3">
      <c r="A225" s="200"/>
      <c r="B225" s="203"/>
      <c r="C225" s="206"/>
      <c r="D225" s="34"/>
      <c r="E225" s="35"/>
      <c r="F225" s="35"/>
      <c r="G225" s="36">
        <v>34</v>
      </c>
      <c r="H225" s="37"/>
      <c r="I225" s="38">
        <f t="shared" ref="I225" si="1255">H224</f>
        <v>60</v>
      </c>
      <c r="J225" s="35"/>
      <c r="K225" s="39"/>
      <c r="L225" s="79">
        <f t="shared" ref="L225" si="1256">IF(F224=0,0,G225/(F224/1000*H224))</f>
        <v>8.4577114427860689</v>
      </c>
      <c r="M225" s="75">
        <f t="shared" ref="M225" si="1257">L225*H224</f>
        <v>507.46268656716416</v>
      </c>
      <c r="N225" s="187"/>
      <c r="O225" s="59"/>
      <c r="P225" s="60"/>
      <c r="Q225" s="60"/>
      <c r="R225" s="61">
        <v>50</v>
      </c>
      <c r="S225" s="159"/>
      <c r="T225" s="59"/>
      <c r="U225" s="38">
        <f t="shared" ref="U225" si="1258">T224</f>
        <v>65</v>
      </c>
      <c r="V225" s="60"/>
      <c r="W225" s="62"/>
      <c r="X225" s="79">
        <f t="shared" si="1210"/>
        <v>9.615384615384615</v>
      </c>
      <c r="Y225" s="63">
        <f t="shared" ref="Y225" si="1259">X225*T224</f>
        <v>625</v>
      </c>
      <c r="Z225" s="64"/>
      <c r="AA225" s="38">
        <f t="shared" ref="AA225" si="1260">Z224</f>
        <v>70</v>
      </c>
      <c r="AB225" s="60"/>
      <c r="AC225" s="60"/>
      <c r="AD225" s="79">
        <f t="shared" si="1213"/>
        <v>8.928571428571427</v>
      </c>
      <c r="AE225" s="63">
        <f t="shared" ref="AE225" si="1261">AD225*Z224</f>
        <v>624.99999999999989</v>
      </c>
    </row>
    <row r="226" spans="1:31" ht="15.75" thickBot="1" x14ac:dyDescent="0.3">
      <c r="A226" s="3" t="s">
        <v>19</v>
      </c>
      <c r="B226" s="207">
        <f>(B227-C223)*1000</f>
        <v>92.874000000001899</v>
      </c>
      <c r="C226" s="208"/>
      <c r="D226" s="66"/>
      <c r="E226" s="40"/>
      <c r="F226" s="40"/>
      <c r="G226" s="40"/>
      <c r="H226" s="40"/>
      <c r="I226" s="40">
        <f t="shared" si="1215"/>
        <v>60</v>
      </c>
      <c r="J226" s="40"/>
      <c r="K226" s="41"/>
      <c r="L226" s="81"/>
      <c r="M226" s="40"/>
      <c r="N226" s="149"/>
      <c r="O226" s="119"/>
      <c r="P226" s="42"/>
      <c r="Q226" s="42"/>
      <c r="R226" s="42"/>
      <c r="S226" s="40"/>
      <c r="T226" s="42"/>
      <c r="U226" s="40">
        <f t="shared" si="1216"/>
        <v>65</v>
      </c>
      <c r="V226" s="42"/>
      <c r="W226" s="43"/>
      <c r="X226" s="83"/>
      <c r="Y226" s="42"/>
      <c r="Z226" s="42"/>
      <c r="AA226" s="40">
        <f t="shared" si="1217"/>
        <v>70</v>
      </c>
      <c r="AB226" s="42"/>
      <c r="AC226" s="42"/>
      <c r="AD226" s="83"/>
      <c r="AE226" s="132"/>
    </row>
    <row r="227" spans="1:31" x14ac:dyDescent="0.25">
      <c r="A227" s="198">
        <v>52</v>
      </c>
      <c r="B227" s="201">
        <v>22.000488000000001</v>
      </c>
      <c r="C227" s="204">
        <v>22.214386000000001</v>
      </c>
      <c r="D227" s="14"/>
      <c r="E227" s="9"/>
      <c r="F227" s="9"/>
      <c r="G227" s="7">
        <v>34</v>
      </c>
      <c r="H227" s="18"/>
      <c r="I227" s="8">
        <f t="shared" ref="I227" si="1262">H228</f>
        <v>60</v>
      </c>
      <c r="J227" s="9"/>
      <c r="K227" s="11"/>
      <c r="L227" s="79">
        <f t="shared" ref="L227" si="1263">IF(F228=0,0,G227/(F228/1000*H228))</f>
        <v>8.4577114427860689</v>
      </c>
      <c r="M227" s="75">
        <f t="shared" ref="M227" si="1264">L227*H228</f>
        <v>507.46268656716416</v>
      </c>
      <c r="N227" s="147"/>
      <c r="O227" s="45"/>
      <c r="P227" s="46"/>
      <c r="Q227" s="46"/>
      <c r="R227" s="47">
        <v>45</v>
      </c>
      <c r="S227" s="156"/>
      <c r="T227" s="48"/>
      <c r="U227" s="8">
        <f t="shared" ref="U227" si="1265">T228</f>
        <v>65</v>
      </c>
      <c r="V227" s="49"/>
      <c r="W227" s="50"/>
      <c r="X227" s="79">
        <f t="shared" si="1222"/>
        <v>8.6538461538461533</v>
      </c>
      <c r="Y227" s="51">
        <f t="shared" ref="Y227" si="1266">X227*T228</f>
        <v>562.5</v>
      </c>
      <c r="Z227" s="157"/>
      <c r="AA227" s="8">
        <f t="shared" ref="AA227" si="1267">Z228</f>
        <v>70</v>
      </c>
      <c r="AB227" s="46"/>
      <c r="AC227" s="46"/>
      <c r="AD227" s="79">
        <f t="shared" si="1225"/>
        <v>8.0357142857142847</v>
      </c>
      <c r="AE227" s="51">
        <f t="shared" ref="AE227" si="1268">AD227*Z228</f>
        <v>562.49999999999989</v>
      </c>
    </row>
    <row r="228" spans="1:31" x14ac:dyDescent="0.25">
      <c r="A228" s="199"/>
      <c r="B228" s="202"/>
      <c r="C228" s="205"/>
      <c r="D228" s="15">
        <v>295</v>
      </c>
      <c r="E228" s="6">
        <v>136.898</v>
      </c>
      <c r="F228" s="6">
        <v>67</v>
      </c>
      <c r="G228" s="10"/>
      <c r="H228" s="19">
        <v>60</v>
      </c>
      <c r="I228" s="8">
        <f t="shared" ref="I228" si="1269">H228</f>
        <v>60</v>
      </c>
      <c r="J228" s="72">
        <f t="shared" si="1170"/>
        <v>77</v>
      </c>
      <c r="K228" s="33">
        <f t="shared" ref="K228" si="1270">(((H228)*(H228))/(12.96*D228))-((9.81*(F228/1000))/1500)</f>
        <v>0.94118140568738229</v>
      </c>
      <c r="L228" s="80"/>
      <c r="M228" s="44"/>
      <c r="N228" s="148"/>
      <c r="O228" s="52">
        <v>295</v>
      </c>
      <c r="P228" s="53">
        <f t="shared" ref="P228" si="1271">(C227-B227)*1000-(R227+R229)</f>
        <v>123.89800000000037</v>
      </c>
      <c r="Q228" s="54">
        <v>80</v>
      </c>
      <c r="R228" s="55"/>
      <c r="S228" s="158"/>
      <c r="T228" s="52">
        <v>65</v>
      </c>
      <c r="U228" s="8">
        <f t="shared" ref="U228" si="1272">T228</f>
        <v>65</v>
      </c>
      <c r="V228" s="72">
        <f t="shared" si="1173"/>
        <v>89</v>
      </c>
      <c r="W228" s="56">
        <f t="shared" ref="W228" si="1273">(((T228)*(T228))/(12.96*O228))-((9.81*(Q228/1000))/1500)</f>
        <v>1.1045720082025527</v>
      </c>
      <c r="X228" s="82"/>
      <c r="Y228" s="57"/>
      <c r="Z228" s="58">
        <v>70</v>
      </c>
      <c r="AA228" s="8">
        <f t="shared" ref="AA228" si="1274">Z228</f>
        <v>70</v>
      </c>
      <c r="AB228" s="72">
        <f t="shared" si="1176"/>
        <v>116</v>
      </c>
      <c r="AC228" s="56">
        <f t="shared" ref="AC228" si="1275">(((Z228)*(Z228))/(12.96*O228))-((9.81*(Q228/1000))/1500)</f>
        <v>1.281125680518937</v>
      </c>
      <c r="AD228" s="84"/>
      <c r="AE228" s="57"/>
    </row>
    <row r="229" spans="1:31" ht="15.75" thickBot="1" x14ac:dyDescent="0.3">
      <c r="A229" s="200"/>
      <c r="B229" s="203"/>
      <c r="C229" s="206"/>
      <c r="D229" s="34"/>
      <c r="E229" s="35"/>
      <c r="F229" s="35"/>
      <c r="G229" s="36">
        <v>34</v>
      </c>
      <c r="H229" s="37"/>
      <c r="I229" s="38">
        <f t="shared" ref="I229" si="1276">H228</f>
        <v>60</v>
      </c>
      <c r="J229" s="35"/>
      <c r="K229" s="39"/>
      <c r="L229" s="79">
        <f t="shared" ref="L229" si="1277">IF(F228=0,0,G229/(F228/1000*H228))</f>
        <v>8.4577114427860689</v>
      </c>
      <c r="M229" s="75">
        <f t="shared" ref="M229" si="1278">L229*H228</f>
        <v>507.46268656716416</v>
      </c>
      <c r="N229" s="187"/>
      <c r="O229" s="59"/>
      <c r="P229" s="60"/>
      <c r="Q229" s="60"/>
      <c r="R229" s="61">
        <v>45</v>
      </c>
      <c r="S229" s="159"/>
      <c r="T229" s="59"/>
      <c r="U229" s="38">
        <f t="shared" ref="U229" si="1279">T228</f>
        <v>65</v>
      </c>
      <c r="V229" s="60"/>
      <c r="W229" s="62"/>
      <c r="X229" s="79">
        <f t="shared" si="1182"/>
        <v>8.6538461538461533</v>
      </c>
      <c r="Y229" s="63">
        <f t="shared" ref="Y229" si="1280">X229*T228</f>
        <v>562.5</v>
      </c>
      <c r="Z229" s="64"/>
      <c r="AA229" s="38">
        <f t="shared" ref="AA229" si="1281">Z228</f>
        <v>70</v>
      </c>
      <c r="AB229" s="60"/>
      <c r="AC229" s="60"/>
      <c r="AD229" s="79">
        <f t="shared" si="1185"/>
        <v>8.0357142857142847</v>
      </c>
      <c r="AE229" s="63">
        <f t="shared" ref="AE229" si="1282">AD229*Z228</f>
        <v>562.49999999999989</v>
      </c>
    </row>
    <row r="230" spans="1:31" ht="15.75" thickBot="1" x14ac:dyDescent="0.3">
      <c r="A230" s="3" t="s">
        <v>19</v>
      </c>
      <c r="B230" s="207">
        <f>(B231-C227)*1000</f>
        <v>190.45299999999799</v>
      </c>
      <c r="C230" s="208"/>
      <c r="D230" s="66"/>
      <c r="E230" s="40"/>
      <c r="F230" s="40"/>
      <c r="G230" s="40"/>
      <c r="H230" s="40"/>
      <c r="I230" s="40">
        <f t="shared" si="1215"/>
        <v>60</v>
      </c>
      <c r="J230" s="40"/>
      <c r="K230" s="41"/>
      <c r="L230" s="81"/>
      <c r="M230" s="40"/>
      <c r="N230" s="149"/>
      <c r="O230" s="119"/>
      <c r="P230" s="42"/>
      <c r="Q230" s="42"/>
      <c r="R230" s="42"/>
      <c r="S230" s="40"/>
      <c r="T230" s="42"/>
      <c r="U230" s="40">
        <f t="shared" si="1216"/>
        <v>65</v>
      </c>
      <c r="V230" s="42"/>
      <c r="W230" s="43"/>
      <c r="X230" s="83"/>
      <c r="Y230" s="42"/>
      <c r="Z230" s="42"/>
      <c r="AA230" s="40">
        <f t="shared" si="1217"/>
        <v>70</v>
      </c>
      <c r="AB230" s="42"/>
      <c r="AC230" s="42"/>
      <c r="AD230" s="83"/>
      <c r="AE230" s="132"/>
    </row>
    <row r="231" spans="1:31" x14ac:dyDescent="0.25">
      <c r="A231" s="198">
        <v>53</v>
      </c>
      <c r="B231" s="201">
        <v>22.404838999999999</v>
      </c>
      <c r="C231" s="204">
        <v>22.585761000000002</v>
      </c>
      <c r="D231" s="14"/>
      <c r="E231" s="9"/>
      <c r="F231" s="9"/>
      <c r="G231" s="7">
        <v>40</v>
      </c>
      <c r="H231" s="18"/>
      <c r="I231" s="8">
        <f t="shared" ref="I231" si="1283">H232</f>
        <v>60</v>
      </c>
      <c r="J231" s="9"/>
      <c r="K231" s="11"/>
      <c r="L231" s="79">
        <f t="shared" ref="L231" si="1284">IF(F232=0,0,G231/(F232/1000*H232))</f>
        <v>8.8888888888888893</v>
      </c>
      <c r="M231" s="75">
        <f t="shared" ref="M231" si="1285">L231*H232</f>
        <v>533.33333333333337</v>
      </c>
      <c r="N231" s="147"/>
      <c r="O231" s="45"/>
      <c r="P231" s="46"/>
      <c r="Q231" s="46"/>
      <c r="R231" s="47">
        <v>50</v>
      </c>
      <c r="S231" s="156"/>
      <c r="T231" s="48"/>
      <c r="U231" s="8">
        <f t="shared" ref="U231" si="1286">T232</f>
        <v>60</v>
      </c>
      <c r="V231" s="49"/>
      <c r="W231" s="50"/>
      <c r="X231" s="79">
        <f t="shared" si="1222"/>
        <v>10.416666666666668</v>
      </c>
      <c r="Y231" s="51">
        <f t="shared" ref="Y231" si="1287">X231*T232</f>
        <v>625.00000000000011</v>
      </c>
      <c r="Z231" s="157"/>
      <c r="AA231" s="8">
        <f t="shared" ref="AA231" si="1288">Z232</f>
        <v>65</v>
      </c>
      <c r="AB231" s="46"/>
      <c r="AC231" s="46"/>
      <c r="AD231" s="79">
        <f t="shared" si="1225"/>
        <v>9.615384615384615</v>
      </c>
      <c r="AE231" s="51">
        <f t="shared" ref="AE231" si="1289">AD231*Z232</f>
        <v>625</v>
      </c>
    </row>
    <row r="232" spans="1:31" x14ac:dyDescent="0.25">
      <c r="A232" s="199"/>
      <c r="B232" s="202"/>
      <c r="C232" s="205"/>
      <c r="D232" s="15">
        <v>248</v>
      </c>
      <c r="E232" s="6">
        <v>89.873999999999995</v>
      </c>
      <c r="F232" s="6">
        <v>75</v>
      </c>
      <c r="G232" s="10"/>
      <c r="H232" s="19">
        <v>60</v>
      </c>
      <c r="I232" s="8">
        <f t="shared" ref="I232" si="1290">H232</f>
        <v>60</v>
      </c>
      <c r="J232" s="72">
        <f t="shared" si="1170"/>
        <v>97</v>
      </c>
      <c r="K232" s="33">
        <f t="shared" ref="K232" si="1291">(((H232)*(H232))/(12.96*D232))-((9.81*(F232/1000))/1500)</f>
        <v>1.1195811845878136</v>
      </c>
      <c r="L232" s="80"/>
      <c r="M232" s="44"/>
      <c r="N232" s="148"/>
      <c r="O232" s="52">
        <v>250</v>
      </c>
      <c r="P232" s="53">
        <f t="shared" ref="P232" si="1292">(C231-B231)*1000-(R231+R233)</f>
        <v>80.92200000000247</v>
      </c>
      <c r="Q232" s="54">
        <v>80</v>
      </c>
      <c r="R232" s="55"/>
      <c r="S232" s="158"/>
      <c r="T232" s="52">
        <v>60</v>
      </c>
      <c r="U232" s="8">
        <f t="shared" ref="U232" si="1293">T232</f>
        <v>60</v>
      </c>
      <c r="V232" s="72">
        <f t="shared" si="1173"/>
        <v>90</v>
      </c>
      <c r="W232" s="56">
        <f t="shared" ref="W232" si="1294">(((T232)*(T232))/(12.96*O232))-((9.81*(Q232/1000))/1500)</f>
        <v>1.1105879111111112</v>
      </c>
      <c r="X232" s="82"/>
      <c r="Y232" s="57"/>
      <c r="Z232" s="58">
        <v>65</v>
      </c>
      <c r="AA232" s="8">
        <f t="shared" ref="AA232" si="1295">Z232</f>
        <v>65</v>
      </c>
      <c r="AB232" s="72">
        <f t="shared" si="1176"/>
        <v>120</v>
      </c>
      <c r="AC232" s="56">
        <f t="shared" ref="AC232" si="1296">(((Z232)*(Z232))/(12.96*O232))-((9.81*(Q232/1000))/1500)</f>
        <v>1.3034891456790123</v>
      </c>
      <c r="AD232" s="84"/>
      <c r="AE232" s="57"/>
    </row>
    <row r="233" spans="1:31" ht="15.75" thickBot="1" x14ac:dyDescent="0.3">
      <c r="A233" s="200"/>
      <c r="B233" s="203"/>
      <c r="C233" s="206"/>
      <c r="D233" s="34"/>
      <c r="E233" s="35"/>
      <c r="F233" s="35"/>
      <c r="G233" s="36">
        <v>40</v>
      </c>
      <c r="H233" s="37"/>
      <c r="I233" s="38">
        <f t="shared" ref="I233" si="1297">H232</f>
        <v>60</v>
      </c>
      <c r="J233" s="35"/>
      <c r="K233" s="39"/>
      <c r="L233" s="79">
        <f t="shared" ref="L233" si="1298">IF(F232=0,0,G233/(F232/1000*H232))</f>
        <v>8.8888888888888893</v>
      </c>
      <c r="M233" s="75">
        <f t="shared" ref="M233" si="1299">L233*H232</f>
        <v>533.33333333333337</v>
      </c>
      <c r="N233" s="187"/>
      <c r="O233" s="59"/>
      <c r="P233" s="60"/>
      <c r="Q233" s="60"/>
      <c r="R233" s="61">
        <v>50</v>
      </c>
      <c r="S233" s="159"/>
      <c r="T233" s="59"/>
      <c r="U233" s="38">
        <f t="shared" ref="U233" si="1300">T232</f>
        <v>60</v>
      </c>
      <c r="V233" s="60"/>
      <c r="W233" s="62"/>
      <c r="X233" s="79">
        <f t="shared" si="1182"/>
        <v>10.416666666666668</v>
      </c>
      <c r="Y233" s="63">
        <f t="shared" ref="Y233" si="1301">X233*T232</f>
        <v>625.00000000000011</v>
      </c>
      <c r="Z233" s="64"/>
      <c r="AA233" s="38">
        <f t="shared" ref="AA233" si="1302">Z232</f>
        <v>65</v>
      </c>
      <c r="AB233" s="60"/>
      <c r="AC233" s="60"/>
      <c r="AD233" s="79">
        <f t="shared" si="1185"/>
        <v>9.615384615384615</v>
      </c>
      <c r="AE233" s="63">
        <f t="shared" ref="AE233" si="1303">AD233*Z232</f>
        <v>625</v>
      </c>
    </row>
    <row r="234" spans="1:31" ht="15.75" thickBot="1" x14ac:dyDescent="0.3">
      <c r="A234" s="3" t="s">
        <v>19</v>
      </c>
      <c r="B234" s="207">
        <f>(B235-C231)*1000</f>
        <v>37.108999999997394</v>
      </c>
      <c r="C234" s="208"/>
      <c r="D234" s="66"/>
      <c r="E234" s="40"/>
      <c r="F234" s="40"/>
      <c r="G234" s="40"/>
      <c r="H234" s="40"/>
      <c r="I234" s="40">
        <f t="shared" si="1215"/>
        <v>60</v>
      </c>
      <c r="J234" s="40"/>
      <c r="K234" s="41"/>
      <c r="L234" s="81"/>
      <c r="M234" s="40"/>
      <c r="N234" s="149"/>
      <c r="O234" s="119"/>
      <c r="P234" s="42"/>
      <c r="Q234" s="42"/>
      <c r="R234" s="42"/>
      <c r="S234" s="40"/>
      <c r="T234" s="42"/>
      <c r="U234" s="40">
        <f t="shared" si="1216"/>
        <v>60</v>
      </c>
      <c r="V234" s="42"/>
      <c r="W234" s="43"/>
      <c r="X234" s="83"/>
      <c r="Y234" s="42"/>
      <c r="Z234" s="42"/>
      <c r="AA234" s="40">
        <f t="shared" si="1217"/>
        <v>65</v>
      </c>
      <c r="AB234" s="42"/>
      <c r="AC234" s="42"/>
      <c r="AD234" s="83"/>
      <c r="AE234" s="132"/>
    </row>
    <row r="235" spans="1:31" x14ac:dyDescent="0.25">
      <c r="A235" s="214">
        <v>54</v>
      </c>
      <c r="B235" s="201">
        <v>22.622869999999999</v>
      </c>
      <c r="C235" s="204">
        <v>23.038198999999999</v>
      </c>
      <c r="D235" s="14"/>
      <c r="E235" s="9"/>
      <c r="F235" s="9"/>
      <c r="G235" s="7">
        <v>45</v>
      </c>
      <c r="H235" s="18"/>
      <c r="I235" s="8">
        <f t="shared" ref="I235" si="1304">H236</f>
        <v>60</v>
      </c>
      <c r="J235" s="9"/>
      <c r="K235" s="11"/>
      <c r="L235" s="79">
        <f t="shared" ref="L235" si="1305">IF(F236=0,0,G235/(F236/1000*H236))</f>
        <v>8.064516129032258</v>
      </c>
      <c r="M235" s="75">
        <f t="shared" ref="M235" si="1306">L235*H236</f>
        <v>483.87096774193549</v>
      </c>
      <c r="N235" s="147"/>
      <c r="O235" s="45"/>
      <c r="P235" s="46"/>
      <c r="Q235" s="46"/>
      <c r="R235" s="47">
        <v>50</v>
      </c>
      <c r="S235" s="156"/>
      <c r="T235" s="48"/>
      <c r="U235" s="8">
        <f t="shared" ref="U235" si="1307">T236</f>
        <v>60</v>
      </c>
      <c r="V235" s="49"/>
      <c r="W235" s="50"/>
      <c r="X235" s="79">
        <f t="shared" si="1191"/>
        <v>8.4175084175084169</v>
      </c>
      <c r="Y235" s="51">
        <f t="shared" ref="Y235" si="1308">X235*T236</f>
        <v>505.05050505050502</v>
      </c>
      <c r="Z235" s="157"/>
      <c r="AA235" s="8">
        <f t="shared" ref="AA235" si="1309">Z236</f>
        <v>65</v>
      </c>
      <c r="AB235" s="46"/>
      <c r="AC235" s="46"/>
      <c r="AD235" s="79">
        <f t="shared" si="1194"/>
        <v>7.7700077700077692</v>
      </c>
      <c r="AE235" s="51">
        <f t="shared" ref="AE235" si="1310">AD235*Z236</f>
        <v>505.05050505050502</v>
      </c>
    </row>
    <row r="236" spans="1:31" x14ac:dyDescent="0.25">
      <c r="A236" s="215"/>
      <c r="B236" s="202"/>
      <c r="C236" s="205"/>
      <c r="D236" s="15">
        <v>223</v>
      </c>
      <c r="E236" s="6">
        <v>179.93899999999999</v>
      </c>
      <c r="F236" s="6">
        <v>93</v>
      </c>
      <c r="G236" s="10"/>
      <c r="H236" s="19">
        <v>60</v>
      </c>
      <c r="I236" s="8">
        <f t="shared" ref="I236" si="1311">H236</f>
        <v>60</v>
      </c>
      <c r="J236" s="72">
        <f t="shared" si="1197"/>
        <v>98</v>
      </c>
      <c r="K236" s="33">
        <f t="shared" ref="K236" si="1312">(((H236)*(H236))/(12.96*D236))-((9.81*(F236/1000))/1500)</f>
        <v>1.2450320390931737</v>
      </c>
      <c r="L236" s="80"/>
      <c r="M236" s="44"/>
      <c r="N236" s="148"/>
      <c r="O236" s="52">
        <v>223</v>
      </c>
      <c r="P236" s="53">
        <v>197.506</v>
      </c>
      <c r="Q236" s="54">
        <v>99</v>
      </c>
      <c r="R236" s="55"/>
      <c r="S236" s="158"/>
      <c r="T236" s="52">
        <v>60</v>
      </c>
      <c r="U236" s="8">
        <f t="shared" ref="U236" si="1313">T236</f>
        <v>60</v>
      </c>
      <c r="V236" s="72">
        <f>CEILING(11.8*T236*T236/O236-Q236,1)</f>
        <v>92</v>
      </c>
      <c r="W236" s="56">
        <f t="shared" ref="W236" si="1314">(((T236)*(T236))/(12.96*O236))-((9.81*(Q236/1000))/1500)</f>
        <v>1.2449927990931737</v>
      </c>
      <c r="X236" s="82"/>
      <c r="Y236" s="57"/>
      <c r="Z236" s="58">
        <v>65</v>
      </c>
      <c r="AA236" s="8">
        <f t="shared" ref="AA236" si="1315">Z236</f>
        <v>65</v>
      </c>
      <c r="AB236" s="72">
        <f t="shared" si="1204"/>
        <v>125</v>
      </c>
      <c r="AC236" s="56">
        <f t="shared" ref="AC236" si="1316">(((Z236)*(Z236))/(12.96*O236))-((9.81*(Q236/1000))/1500)</f>
        <v>1.4612497885190721</v>
      </c>
      <c r="AD236" s="84"/>
      <c r="AE236" s="57"/>
    </row>
    <row r="237" spans="1:31" x14ac:dyDescent="0.25">
      <c r="A237" s="215"/>
      <c r="B237" s="202"/>
      <c r="C237" s="205"/>
      <c r="D237" s="34"/>
      <c r="E237" s="35"/>
      <c r="F237" s="35"/>
      <c r="G237" s="36">
        <v>0</v>
      </c>
      <c r="H237" s="37"/>
      <c r="I237" s="38">
        <f t="shared" ref="I237" si="1317">H236</f>
        <v>60</v>
      </c>
      <c r="J237" s="35"/>
      <c r="K237" s="39"/>
      <c r="L237" s="79">
        <f t="shared" ref="L237" si="1318">IF(F236=0,0,G237/(F236/1000*H236))</f>
        <v>0</v>
      </c>
      <c r="M237" s="75">
        <f t="shared" ref="M237" si="1319">L237*H236</f>
        <v>0</v>
      </c>
      <c r="N237" s="187"/>
      <c r="O237" s="59"/>
      <c r="P237" s="60"/>
      <c r="Q237" s="60"/>
      <c r="R237" s="61">
        <v>0</v>
      </c>
      <c r="S237" s="159"/>
      <c r="T237" s="59"/>
      <c r="U237" s="38">
        <f t="shared" ref="U237" si="1320">T236</f>
        <v>60</v>
      </c>
      <c r="V237" s="60"/>
      <c r="W237" s="62"/>
      <c r="X237" s="79">
        <f t="shared" si="1210"/>
        <v>0</v>
      </c>
      <c r="Y237" s="63">
        <f t="shared" ref="Y237" si="1321">X237*T236</f>
        <v>0</v>
      </c>
      <c r="Z237" s="64"/>
      <c r="AA237" s="38">
        <f t="shared" ref="AA237" si="1322">Z236</f>
        <v>65</v>
      </c>
      <c r="AB237" s="60"/>
      <c r="AC237" s="60"/>
      <c r="AD237" s="79">
        <f t="shared" si="1213"/>
        <v>0</v>
      </c>
      <c r="AE237" s="63">
        <f t="shared" ref="AE237" si="1323">AD237*Z236</f>
        <v>0</v>
      </c>
    </row>
    <row r="238" spans="1:31" x14ac:dyDescent="0.25">
      <c r="A238" s="215"/>
      <c r="B238" s="202"/>
      <c r="C238" s="205"/>
      <c r="D238" s="15">
        <v>225</v>
      </c>
      <c r="E238" s="6">
        <v>130.37299999999999</v>
      </c>
      <c r="F238" s="6">
        <v>93</v>
      </c>
      <c r="G238" s="10"/>
      <c r="H238" s="19">
        <v>60</v>
      </c>
      <c r="I238" s="8">
        <f t="shared" ref="I238" si="1324">H238</f>
        <v>60</v>
      </c>
      <c r="J238" s="72">
        <f t="shared" si="1170"/>
        <v>96</v>
      </c>
      <c r="K238" s="33">
        <f t="shared" ref="K238" si="1325">(((H238)*(H238))/(12.96*D238))-((9.81*(F238/1000))/1500)</f>
        <v>1.2339596812345679</v>
      </c>
      <c r="L238" s="80"/>
      <c r="M238" s="44"/>
      <c r="N238" s="148"/>
      <c r="O238" s="52">
        <v>225</v>
      </c>
      <c r="P238" s="53">
        <v>103.822</v>
      </c>
      <c r="Q238" s="54">
        <v>99</v>
      </c>
      <c r="R238" s="55"/>
      <c r="S238" s="158"/>
      <c r="T238" s="52">
        <v>60</v>
      </c>
      <c r="U238" s="8">
        <f t="shared" ref="U238" si="1326">T238</f>
        <v>60</v>
      </c>
      <c r="V238" s="72">
        <f t="shared" si="1173"/>
        <v>90</v>
      </c>
      <c r="W238" s="56">
        <f t="shared" ref="W238" si="1327">(((T238)*(T238))/(12.96*O238))-((9.81*(Q238/1000))/1500)</f>
        <v>1.2339204412345679</v>
      </c>
      <c r="X238" s="82"/>
      <c r="Y238" s="57"/>
      <c r="Z238" s="58">
        <v>65</v>
      </c>
      <c r="AA238" s="8">
        <f t="shared" ref="AA238" si="1328">Z238</f>
        <v>65</v>
      </c>
      <c r="AB238" s="72">
        <f t="shared" si="1176"/>
        <v>123</v>
      </c>
      <c r="AC238" s="56">
        <f t="shared" ref="AC238" si="1329">(((Z238)*(Z238))/(12.96*O238))-((9.81*(Q238/1000))/1500)</f>
        <v>1.4482551463100137</v>
      </c>
      <c r="AD238" s="84"/>
      <c r="AE238" s="57"/>
    </row>
    <row r="239" spans="1:31" ht="15.75" thickBot="1" x14ac:dyDescent="0.3">
      <c r="A239" s="216"/>
      <c r="B239" s="203"/>
      <c r="C239" s="206"/>
      <c r="D239" s="34"/>
      <c r="E239" s="35"/>
      <c r="F239" s="35"/>
      <c r="G239" s="36">
        <v>48</v>
      </c>
      <c r="H239" s="37"/>
      <c r="I239" s="38">
        <f t="shared" ref="I239" si="1330">H238</f>
        <v>60</v>
      </c>
      <c r="J239" s="35"/>
      <c r="K239" s="39"/>
      <c r="L239" s="79">
        <f t="shared" ref="L239" si="1331">IF(F238=0,0,G239/(F238/1000*H238))</f>
        <v>8.6021505376344081</v>
      </c>
      <c r="M239" s="75">
        <f t="shared" ref="M239" si="1332">L239*H238</f>
        <v>516.12903225806451</v>
      </c>
      <c r="N239" s="187"/>
      <c r="O239" s="59"/>
      <c r="P239" s="60"/>
      <c r="Q239" s="60"/>
      <c r="R239" s="61">
        <v>64</v>
      </c>
      <c r="S239" s="168" t="s">
        <v>37</v>
      </c>
      <c r="T239" s="59"/>
      <c r="U239" s="38">
        <f t="shared" ref="U239" si="1333">T238</f>
        <v>60</v>
      </c>
      <c r="V239" s="60"/>
      <c r="W239" s="62"/>
      <c r="X239" s="79">
        <f t="shared" si="1182"/>
        <v>10.774410774410773</v>
      </c>
      <c r="Y239" s="63">
        <f t="shared" ref="Y239" si="1334">X239*T238</f>
        <v>646.46464646464642</v>
      </c>
      <c r="Z239" s="64"/>
      <c r="AA239" s="38">
        <f t="shared" ref="AA239" si="1335">Z238</f>
        <v>65</v>
      </c>
      <c r="AB239" s="60"/>
      <c r="AC239" s="60"/>
      <c r="AD239" s="79">
        <f t="shared" si="1185"/>
        <v>9.9456099456099452</v>
      </c>
      <c r="AE239" s="63">
        <f t="shared" ref="AE239" si="1336">AD239*Z238</f>
        <v>646.46464646464642</v>
      </c>
    </row>
    <row r="240" spans="1:31" ht="15.75" thickBot="1" x14ac:dyDescent="0.3">
      <c r="A240" s="3" t="s">
        <v>19</v>
      </c>
      <c r="B240" s="207">
        <f>(B241-C235)*1000</f>
        <v>0</v>
      </c>
      <c r="C240" s="208"/>
      <c r="D240" s="66"/>
      <c r="E240" s="40"/>
      <c r="F240" s="40"/>
      <c r="G240" s="40"/>
      <c r="H240" s="40"/>
      <c r="I240" s="40">
        <f t="shared" si="1215"/>
        <v>60</v>
      </c>
      <c r="J240" s="40"/>
      <c r="K240" s="41"/>
      <c r="L240" s="81"/>
      <c r="M240" s="40"/>
      <c r="N240" s="149"/>
      <c r="O240" s="119"/>
      <c r="P240" s="42"/>
      <c r="Q240" s="42"/>
      <c r="R240" s="42"/>
      <c r="S240" s="40"/>
      <c r="T240" s="42"/>
      <c r="U240" s="40">
        <f t="shared" si="1216"/>
        <v>60</v>
      </c>
      <c r="V240" s="42"/>
      <c r="W240" s="43"/>
      <c r="X240" s="83"/>
      <c r="Y240" s="42"/>
      <c r="Z240" s="42"/>
      <c r="AA240" s="40">
        <f t="shared" si="1217"/>
        <v>65</v>
      </c>
      <c r="AB240" s="42"/>
      <c r="AC240" s="42"/>
      <c r="AD240" s="83"/>
      <c r="AE240" s="132"/>
    </row>
    <row r="241" spans="1:31" x14ac:dyDescent="0.25">
      <c r="A241" s="198">
        <v>55</v>
      </c>
      <c r="B241" s="201">
        <v>23.038198999999999</v>
      </c>
      <c r="C241" s="204">
        <v>23.315342999999999</v>
      </c>
      <c r="D241" s="14"/>
      <c r="E241" s="9"/>
      <c r="F241" s="9"/>
      <c r="G241" s="7">
        <v>46</v>
      </c>
      <c r="H241" s="18"/>
      <c r="I241" s="8">
        <f t="shared" ref="I241" si="1337">H242</f>
        <v>60</v>
      </c>
      <c r="J241" s="9"/>
      <c r="K241" s="11"/>
      <c r="L241" s="79">
        <f t="shared" ref="L241" si="1338">IF(F242=0,0,G241/(F242/1000*H242))</f>
        <v>8.3333333333333339</v>
      </c>
      <c r="M241" s="75">
        <f t="shared" ref="M241" si="1339">L241*H242</f>
        <v>500.00000000000006</v>
      </c>
      <c r="N241" s="147"/>
      <c r="O241" s="45"/>
      <c r="P241" s="46"/>
      <c r="Q241" s="46"/>
      <c r="R241" s="47">
        <v>64</v>
      </c>
      <c r="S241" s="169" t="s">
        <v>37</v>
      </c>
      <c r="T241" s="48"/>
      <c r="U241" s="8">
        <f t="shared" ref="U241" si="1340">T242</f>
        <v>60</v>
      </c>
      <c r="V241" s="49"/>
      <c r="W241" s="50"/>
      <c r="X241" s="79">
        <f t="shared" si="1191"/>
        <v>10.774410774410773</v>
      </c>
      <c r="Y241" s="51">
        <f t="shared" ref="Y241" si="1341">X241*T242</f>
        <v>646.46464646464642</v>
      </c>
      <c r="Z241" s="157"/>
      <c r="AA241" s="8">
        <f t="shared" ref="AA241" si="1342">Z242</f>
        <v>65</v>
      </c>
      <c r="AB241" s="46"/>
      <c r="AC241" s="46"/>
      <c r="AD241" s="79">
        <f t="shared" si="1194"/>
        <v>9.9456099456099452</v>
      </c>
      <c r="AE241" s="51">
        <f t="shared" ref="AE241" si="1343">AD241*Z242</f>
        <v>646.46464646464642</v>
      </c>
    </row>
    <row r="242" spans="1:31" x14ac:dyDescent="0.25">
      <c r="A242" s="199"/>
      <c r="B242" s="202"/>
      <c r="C242" s="205"/>
      <c r="D242" s="15">
        <v>225</v>
      </c>
      <c r="E242" s="6">
        <v>169.83600000000001</v>
      </c>
      <c r="F242" s="6">
        <v>92</v>
      </c>
      <c r="G242" s="10"/>
      <c r="H242" s="19">
        <v>60</v>
      </c>
      <c r="I242" s="8">
        <f t="shared" ref="I242" si="1344">H242</f>
        <v>60</v>
      </c>
      <c r="J242" s="72">
        <f t="shared" si="1197"/>
        <v>97</v>
      </c>
      <c r="K242" s="33">
        <f t="shared" ref="K242" si="1345">(((H242)*(H242))/(12.96*D242))-((9.81*(F242/1000))/1500)</f>
        <v>1.2339662212345679</v>
      </c>
      <c r="L242" s="80"/>
      <c r="M242" s="44"/>
      <c r="N242" s="148"/>
      <c r="O242" s="52">
        <v>225</v>
      </c>
      <c r="P242" s="53">
        <f t="shared" ref="P242" si="1346">(C241-B241)*1000-(R241+R243)</f>
        <v>163.14399999999983</v>
      </c>
      <c r="Q242" s="54">
        <v>99</v>
      </c>
      <c r="R242" s="55"/>
      <c r="S242" s="158"/>
      <c r="T242" s="52">
        <v>60</v>
      </c>
      <c r="U242" s="8">
        <f t="shared" ref="U242" si="1347">T242</f>
        <v>60</v>
      </c>
      <c r="V242" s="72">
        <f t="shared" si="1201"/>
        <v>90</v>
      </c>
      <c r="W242" s="56">
        <f t="shared" ref="W242" si="1348">(((T242)*(T242))/(12.96*O242))-((9.81*(Q242/1000))/1500)</f>
        <v>1.2339204412345679</v>
      </c>
      <c r="X242" s="82"/>
      <c r="Y242" s="57"/>
      <c r="Z242" s="58">
        <v>65</v>
      </c>
      <c r="AA242" s="8">
        <f t="shared" ref="AA242" si="1349">Z242</f>
        <v>65</v>
      </c>
      <c r="AB242" s="72">
        <f t="shared" si="1204"/>
        <v>123</v>
      </c>
      <c r="AC242" s="56">
        <f t="shared" ref="AC242" si="1350">(((Z242)*(Z242))/(12.96*O242))-((9.81*(Q242/1000))/1500)</f>
        <v>1.4482551463100137</v>
      </c>
      <c r="AD242" s="84"/>
      <c r="AE242" s="57"/>
    </row>
    <row r="243" spans="1:31" ht="15.75" thickBot="1" x14ac:dyDescent="0.3">
      <c r="A243" s="200"/>
      <c r="B243" s="203"/>
      <c r="C243" s="206"/>
      <c r="D243" s="34"/>
      <c r="E243" s="35"/>
      <c r="F243" s="35"/>
      <c r="G243" s="36">
        <v>50</v>
      </c>
      <c r="H243" s="37"/>
      <c r="I243" s="38">
        <f t="shared" ref="I243" si="1351">H242</f>
        <v>60</v>
      </c>
      <c r="J243" s="35"/>
      <c r="K243" s="39"/>
      <c r="L243" s="79">
        <f t="shared" ref="L243" si="1352">IF(F242=0,0,G243/(F242/1000*H242))</f>
        <v>9.0579710144927539</v>
      </c>
      <c r="M243" s="75">
        <f t="shared" ref="M243" si="1353">L243*H242</f>
        <v>543.47826086956525</v>
      </c>
      <c r="N243" s="187"/>
      <c r="O243" s="59"/>
      <c r="P243" s="60"/>
      <c r="Q243" s="60"/>
      <c r="R243" s="61">
        <v>50</v>
      </c>
      <c r="S243" s="159"/>
      <c r="T243" s="59"/>
      <c r="U243" s="38">
        <f t="shared" ref="U243" si="1354">T242</f>
        <v>60</v>
      </c>
      <c r="V243" s="60"/>
      <c r="W243" s="62"/>
      <c r="X243" s="79">
        <f t="shared" si="1210"/>
        <v>8.4175084175084169</v>
      </c>
      <c r="Y243" s="63">
        <f t="shared" ref="Y243" si="1355">X243*T242</f>
        <v>505.05050505050502</v>
      </c>
      <c r="Z243" s="64"/>
      <c r="AA243" s="38">
        <f t="shared" ref="AA243" si="1356">Z242</f>
        <v>65</v>
      </c>
      <c r="AB243" s="60"/>
      <c r="AC243" s="60"/>
      <c r="AD243" s="79">
        <f t="shared" si="1213"/>
        <v>7.7700077700077692</v>
      </c>
      <c r="AE243" s="63">
        <f t="shared" ref="AE243" si="1357">AD243*Z242</f>
        <v>505.05050505050502</v>
      </c>
    </row>
    <row r="244" spans="1:31" ht="15.75" thickBot="1" x14ac:dyDescent="0.3">
      <c r="A244" s="3" t="s">
        <v>19</v>
      </c>
      <c r="B244" s="207">
        <f>(B245-C241)*1000</f>
        <v>30.904000000003151</v>
      </c>
      <c r="C244" s="208"/>
      <c r="D244" s="66"/>
      <c r="E244" s="40"/>
      <c r="F244" s="40"/>
      <c r="G244" s="40"/>
      <c r="H244" s="40"/>
      <c r="I244" s="40">
        <f t="shared" si="1215"/>
        <v>60</v>
      </c>
      <c r="J244" s="40"/>
      <c r="K244" s="41"/>
      <c r="L244" s="81"/>
      <c r="M244" s="40"/>
      <c r="N244" s="149"/>
      <c r="O244" s="119"/>
      <c r="P244" s="42"/>
      <c r="Q244" s="42"/>
      <c r="R244" s="42"/>
      <c r="S244" s="40"/>
      <c r="T244" s="42"/>
      <c r="U244" s="40">
        <f t="shared" si="1216"/>
        <v>60</v>
      </c>
      <c r="V244" s="42"/>
      <c r="W244" s="43"/>
      <c r="X244" s="83"/>
      <c r="Y244" s="42"/>
      <c r="Z244" s="42"/>
      <c r="AA244" s="40">
        <f t="shared" si="1217"/>
        <v>65</v>
      </c>
      <c r="AB244" s="42"/>
      <c r="AC244" s="42"/>
      <c r="AD244" s="83"/>
      <c r="AE244" s="132"/>
    </row>
    <row r="245" spans="1:31" x14ac:dyDescent="0.25">
      <c r="A245" s="198">
        <v>56</v>
      </c>
      <c r="B245" s="201">
        <v>23.346247000000002</v>
      </c>
      <c r="C245" s="204">
        <v>23.549412</v>
      </c>
      <c r="D245" s="14"/>
      <c r="E245" s="9"/>
      <c r="F245" s="9"/>
      <c r="G245" s="7">
        <v>33</v>
      </c>
      <c r="H245" s="18"/>
      <c r="I245" s="8">
        <f t="shared" ref="I245" si="1358">H246</f>
        <v>60</v>
      </c>
      <c r="J245" s="9"/>
      <c r="K245" s="11"/>
      <c r="L245" s="79">
        <f t="shared" ref="L245" si="1359">IF(F246=0,0,G245/(F246/1000*H246))</f>
        <v>7.5342465753424657</v>
      </c>
      <c r="M245" s="75">
        <f t="shared" ref="M245" si="1360">L245*H246</f>
        <v>452.05479452054794</v>
      </c>
      <c r="N245" s="147"/>
      <c r="O245" s="45"/>
      <c r="P245" s="46"/>
      <c r="Q245" s="46"/>
      <c r="R245" s="47">
        <v>45</v>
      </c>
      <c r="S245" s="156"/>
      <c r="T245" s="48"/>
      <c r="U245" s="8">
        <f t="shared" ref="U245" si="1361">T246</f>
        <v>60</v>
      </c>
      <c r="V245" s="49"/>
      <c r="W245" s="50"/>
      <c r="X245" s="79">
        <f t="shared" ref="X245:X269" si="1362">IF(Q246=0,0,R245/(Q246/1000*T246))</f>
        <v>10.416666666666668</v>
      </c>
      <c r="Y245" s="51">
        <f t="shared" ref="Y245" si="1363">X245*T246</f>
        <v>625.00000000000011</v>
      </c>
      <c r="Z245" s="157"/>
      <c r="AA245" s="8">
        <f t="shared" ref="AA245" si="1364">Z246</f>
        <v>65</v>
      </c>
      <c r="AB245" s="46"/>
      <c r="AC245" s="46"/>
      <c r="AD245" s="79">
        <f t="shared" ref="AD245:AD269" si="1365">IF(Q246=0,0,R245/(Q246/1000*Z246))</f>
        <v>9.6153846153846168</v>
      </c>
      <c r="AE245" s="51">
        <f t="shared" ref="AE245" si="1366">AD245*Z246</f>
        <v>625.00000000000011</v>
      </c>
    </row>
    <row r="246" spans="1:31" x14ac:dyDescent="0.25">
      <c r="A246" s="200"/>
      <c r="B246" s="202"/>
      <c r="C246" s="205"/>
      <c r="D246" s="15">
        <v>298</v>
      </c>
      <c r="E246" s="6">
        <v>125.97499999999999</v>
      </c>
      <c r="F246" s="6">
        <v>73</v>
      </c>
      <c r="G246" s="10"/>
      <c r="H246" s="19">
        <v>60</v>
      </c>
      <c r="I246" s="8">
        <f t="shared" ref="I246" si="1367">H246</f>
        <v>60</v>
      </c>
      <c r="J246" s="72">
        <f t="shared" ref="J246:J270" si="1368">CEILING(11.8*H246*H246/D246-F246,1)</f>
        <v>70</v>
      </c>
      <c r="K246" s="33">
        <f t="shared" ref="K246" si="1369">(((H246)*(H246))/(12.96*D246))-((9.81*(F246/1000))/1500)</f>
        <v>0.93166277388516028</v>
      </c>
      <c r="L246" s="80"/>
      <c r="M246" s="44"/>
      <c r="N246" s="148"/>
      <c r="O246" s="52">
        <v>298</v>
      </c>
      <c r="P246" s="53">
        <f t="shared" ref="P246" si="1370">(C245-B245)*1000-(R245+R247)</f>
        <v>113.16499999999849</v>
      </c>
      <c r="Q246" s="54">
        <v>72</v>
      </c>
      <c r="R246" s="55"/>
      <c r="S246" s="158"/>
      <c r="T246" s="52">
        <v>60</v>
      </c>
      <c r="U246" s="8">
        <f t="shared" ref="U246" si="1371">T246</f>
        <v>60</v>
      </c>
      <c r="V246" s="72">
        <f t="shared" ref="V246:V270" si="1372">CEILING(11.8*T246*T246/O246-Q246,1)</f>
        <v>71</v>
      </c>
      <c r="W246" s="56">
        <f t="shared" ref="W246" si="1373">(((T246)*(T246))/(12.96*O246))-((9.81*(Q246/1000))/1500)</f>
        <v>0.93166931388516028</v>
      </c>
      <c r="X246" s="82"/>
      <c r="Y246" s="57"/>
      <c r="Z246" s="58">
        <v>65</v>
      </c>
      <c r="AA246" s="8">
        <f t="shared" ref="AA246" si="1374">Z246</f>
        <v>65</v>
      </c>
      <c r="AB246" s="72">
        <f t="shared" ref="AB246:AB270" si="1375">CEILING(11.8*Z246*Z246/O246-Q246,1)</f>
        <v>96</v>
      </c>
      <c r="AC246" s="56">
        <f t="shared" ref="AC246" si="1376">(((Z246)*(Z246))/(12.96*O246))-((9.81*(Q246/1000))/1500)</f>
        <v>1.0934992086568895</v>
      </c>
      <c r="AD246" s="84"/>
      <c r="AE246" s="57"/>
    </row>
    <row r="247" spans="1:31" ht="15.75" thickBot="1" x14ac:dyDescent="0.3">
      <c r="A247" s="200"/>
      <c r="B247" s="203"/>
      <c r="C247" s="206"/>
      <c r="D247" s="34"/>
      <c r="E247" s="35"/>
      <c r="F247" s="35"/>
      <c r="G247" s="36">
        <v>33</v>
      </c>
      <c r="H247" s="37"/>
      <c r="I247" s="38">
        <f t="shared" ref="I247" si="1377">H246</f>
        <v>60</v>
      </c>
      <c r="J247" s="35"/>
      <c r="K247" s="39"/>
      <c r="L247" s="79">
        <f t="shared" ref="L247" si="1378">IF(F246=0,0,G247/(F246/1000*H246))</f>
        <v>7.5342465753424657</v>
      </c>
      <c r="M247" s="75">
        <f t="shared" ref="M247" si="1379">L247*H246</f>
        <v>452.05479452054794</v>
      </c>
      <c r="N247" s="187"/>
      <c r="O247" s="59"/>
      <c r="P247" s="60"/>
      <c r="Q247" s="60"/>
      <c r="R247" s="61">
        <v>45</v>
      </c>
      <c r="S247" s="159"/>
      <c r="T247" s="59"/>
      <c r="U247" s="38">
        <f t="shared" ref="U247" si="1380">T246</f>
        <v>60</v>
      </c>
      <c r="V247" s="60"/>
      <c r="W247" s="62"/>
      <c r="X247" s="79">
        <f t="shared" ref="X247:X271" si="1381">IF(Q246=0,0,R247/(Q246/1000*T246))</f>
        <v>10.416666666666668</v>
      </c>
      <c r="Y247" s="63">
        <f t="shared" ref="Y247" si="1382">X247*T246</f>
        <v>625.00000000000011</v>
      </c>
      <c r="Z247" s="64"/>
      <c r="AA247" s="38">
        <f t="shared" ref="AA247" si="1383">Z246</f>
        <v>65</v>
      </c>
      <c r="AB247" s="60"/>
      <c r="AC247" s="60"/>
      <c r="AD247" s="79">
        <f t="shared" ref="AD247:AD271" si="1384">IF(Q246=0,0,R247/(Q246/1000*Z246))</f>
        <v>9.6153846153846168</v>
      </c>
      <c r="AE247" s="63">
        <f t="shared" ref="AE247" si="1385">AD247*Z246</f>
        <v>625.00000000000011</v>
      </c>
    </row>
    <row r="248" spans="1:31" ht="15.75" thickBot="1" x14ac:dyDescent="0.3">
      <c r="A248" s="3" t="s">
        <v>19</v>
      </c>
      <c r="B248" s="207">
        <f>(B249-C245)*1000</f>
        <v>41.143999999999181</v>
      </c>
      <c r="C248" s="208"/>
      <c r="D248" s="66"/>
      <c r="E248" s="40"/>
      <c r="F248" s="40"/>
      <c r="G248" s="40"/>
      <c r="H248" s="40"/>
      <c r="I248" s="40">
        <f t="shared" si="1215"/>
        <v>60</v>
      </c>
      <c r="J248" s="40"/>
      <c r="K248" s="41"/>
      <c r="L248" s="81"/>
      <c r="M248" s="40"/>
      <c r="N248" s="149"/>
      <c r="O248" s="119"/>
      <c r="P248" s="42"/>
      <c r="Q248" s="42"/>
      <c r="R248" s="42"/>
      <c r="S248" s="40"/>
      <c r="T248" s="42"/>
      <c r="U248" s="40">
        <f t="shared" si="1216"/>
        <v>60</v>
      </c>
      <c r="V248" s="42"/>
      <c r="W248" s="43"/>
      <c r="X248" s="83"/>
      <c r="Y248" s="42"/>
      <c r="Z248" s="42"/>
      <c r="AA248" s="40">
        <f t="shared" si="1217"/>
        <v>65</v>
      </c>
      <c r="AB248" s="42"/>
      <c r="AC248" s="42"/>
      <c r="AD248" s="83"/>
      <c r="AE248" s="132"/>
    </row>
    <row r="249" spans="1:31" x14ac:dyDescent="0.25">
      <c r="A249" s="198">
        <v>57</v>
      </c>
      <c r="B249" s="201">
        <v>23.590555999999999</v>
      </c>
      <c r="C249" s="204">
        <v>23.824525999999999</v>
      </c>
      <c r="D249" s="14"/>
      <c r="E249" s="9"/>
      <c r="F249" s="9"/>
      <c r="G249" s="7">
        <v>43</v>
      </c>
      <c r="H249" s="18"/>
      <c r="I249" s="8">
        <f t="shared" ref="I249" si="1386">H250</f>
        <v>60</v>
      </c>
      <c r="J249" s="9"/>
      <c r="K249" s="11"/>
      <c r="L249" s="79">
        <f t="shared" ref="L249" si="1387">IF(F250=0,0,G249/(F250/1000*H250))</f>
        <v>13.030303030303031</v>
      </c>
      <c r="M249" s="75">
        <f t="shared" ref="M249" si="1388">L249*H250</f>
        <v>781.81818181818187</v>
      </c>
      <c r="N249" s="147"/>
      <c r="O249" s="45"/>
      <c r="P249" s="46"/>
      <c r="Q249" s="46"/>
      <c r="R249" s="47">
        <v>55</v>
      </c>
      <c r="S249" s="156"/>
      <c r="T249" s="48"/>
      <c r="U249" s="8">
        <f t="shared" ref="U249" si="1389">T250</f>
        <v>60</v>
      </c>
      <c r="V249" s="49"/>
      <c r="W249" s="50"/>
      <c r="X249" s="79">
        <f t="shared" ref="X249:X273" si="1390">IF(Q250=0,0,R249/(Q250/1000*T250))</f>
        <v>12.557077625570777</v>
      </c>
      <c r="Y249" s="51">
        <f t="shared" ref="Y249" si="1391">X249*T250</f>
        <v>753.42465753424665</v>
      </c>
      <c r="Z249" s="157"/>
      <c r="AA249" s="8">
        <f t="shared" ref="AA249" si="1392">Z250</f>
        <v>65</v>
      </c>
      <c r="AB249" s="46"/>
      <c r="AC249" s="46"/>
      <c r="AD249" s="79">
        <f t="shared" ref="AD249:AD273" si="1393">IF(Q250=0,0,R249/(Q250/1000*Z250))</f>
        <v>11.591148577449948</v>
      </c>
      <c r="AE249" s="51">
        <f t="shared" ref="AE249" si="1394">AD249*Z250</f>
        <v>753.42465753424665</v>
      </c>
    </row>
    <row r="250" spans="1:31" x14ac:dyDescent="0.25">
      <c r="A250" s="199"/>
      <c r="B250" s="202"/>
      <c r="C250" s="205"/>
      <c r="D250" s="15">
        <v>293</v>
      </c>
      <c r="E250" s="6">
        <v>134.50399999999999</v>
      </c>
      <c r="F250" s="6">
        <v>55</v>
      </c>
      <c r="G250" s="10"/>
      <c r="H250" s="19">
        <v>60</v>
      </c>
      <c r="I250" s="8">
        <f t="shared" ref="I250" si="1395">H250</f>
        <v>60</v>
      </c>
      <c r="J250" s="72">
        <f t="shared" ref="J250:J274" si="1396">CEILING(11.8*H250*H250/D250-F250,1)</f>
        <v>90</v>
      </c>
      <c r="K250" s="33">
        <f t="shared" ref="K250" si="1397">(((H250)*(H250))/(12.96*D250))-((9.81*(F250/1000))/1500)</f>
        <v>0.94768732313234738</v>
      </c>
      <c r="L250" s="80"/>
      <c r="M250" s="44"/>
      <c r="N250" s="148"/>
      <c r="O250" s="52">
        <v>293</v>
      </c>
      <c r="P250" s="53">
        <f t="shared" ref="P250" si="1398">(C249-B249)*1000-(R249+R251)</f>
        <v>123.96999999999935</v>
      </c>
      <c r="Q250" s="54">
        <v>73</v>
      </c>
      <c r="R250" s="55"/>
      <c r="S250" s="158"/>
      <c r="T250" s="52">
        <v>60</v>
      </c>
      <c r="U250" s="8">
        <f t="shared" ref="U250" si="1399">T250</f>
        <v>60</v>
      </c>
      <c r="V250" s="72">
        <f t="shared" ref="V250:V274" si="1400">CEILING(11.8*T250*T250/O250-Q250,1)</f>
        <v>72</v>
      </c>
      <c r="W250" s="56">
        <f t="shared" ref="W250" si="1401">(((T250)*(T250))/(12.96*O250))-((9.81*(Q250/1000))/1500)</f>
        <v>0.94756960313234739</v>
      </c>
      <c r="X250" s="82"/>
      <c r="Y250" s="57"/>
      <c r="Z250" s="58">
        <v>65</v>
      </c>
      <c r="AA250" s="8">
        <f t="shared" ref="AA250" si="1402">Z250</f>
        <v>65</v>
      </c>
      <c r="AB250" s="72">
        <f t="shared" ref="AB250:AB274" si="1403">CEILING(11.8*Z250*Z250/O250-Q250,1)</f>
        <v>98</v>
      </c>
      <c r="AC250" s="56">
        <f t="shared" ref="AC250" si="1404">(((Z250)*(Z250))/(12.96*O250))-((9.81*(Q250/1000))/1500)</f>
        <v>1.1121611002039355</v>
      </c>
      <c r="AD250" s="84"/>
      <c r="AE250" s="57"/>
    </row>
    <row r="251" spans="1:31" ht="15.75" thickBot="1" x14ac:dyDescent="0.3">
      <c r="A251" s="200"/>
      <c r="B251" s="203"/>
      <c r="C251" s="206"/>
      <c r="D251" s="34"/>
      <c r="E251" s="35"/>
      <c r="F251" s="35"/>
      <c r="G251" s="36">
        <v>46</v>
      </c>
      <c r="H251" s="37"/>
      <c r="I251" s="38">
        <f t="shared" ref="I251" si="1405">H250</f>
        <v>60</v>
      </c>
      <c r="J251" s="35"/>
      <c r="K251" s="39"/>
      <c r="L251" s="79">
        <f t="shared" ref="L251" si="1406">IF(F250=0,0,G251/(F250/1000*H250))</f>
        <v>13.939393939393939</v>
      </c>
      <c r="M251" s="75">
        <f t="shared" ref="M251" si="1407">L251*H250</f>
        <v>836.36363636363637</v>
      </c>
      <c r="N251" s="187"/>
      <c r="O251" s="59"/>
      <c r="P251" s="60"/>
      <c r="Q251" s="60"/>
      <c r="R251" s="61">
        <v>55</v>
      </c>
      <c r="S251" s="159"/>
      <c r="T251" s="59"/>
      <c r="U251" s="38">
        <f t="shared" ref="U251" si="1408">T250</f>
        <v>60</v>
      </c>
      <c r="V251" s="60"/>
      <c r="W251" s="62"/>
      <c r="X251" s="79">
        <f t="shared" ref="X251:X275" si="1409">IF(Q250=0,0,R251/(Q250/1000*T250))</f>
        <v>12.557077625570777</v>
      </c>
      <c r="Y251" s="63">
        <f t="shared" ref="Y251" si="1410">X251*T250</f>
        <v>753.42465753424665</v>
      </c>
      <c r="Z251" s="64"/>
      <c r="AA251" s="38">
        <f t="shared" ref="AA251" si="1411">Z250</f>
        <v>65</v>
      </c>
      <c r="AB251" s="60"/>
      <c r="AC251" s="60"/>
      <c r="AD251" s="79">
        <f t="shared" ref="AD251:AD275" si="1412">IF(Q250=0,0,R251/(Q250/1000*Z250))</f>
        <v>11.591148577449948</v>
      </c>
      <c r="AE251" s="63">
        <f t="shared" ref="AE251" si="1413">AD251*Z250</f>
        <v>753.42465753424665</v>
      </c>
    </row>
    <row r="252" spans="1:31" ht="15.75" thickBot="1" x14ac:dyDescent="0.3">
      <c r="A252" s="3" t="s">
        <v>19</v>
      </c>
      <c r="B252" s="207">
        <f>(B253-C249)*1000</f>
        <v>174.9500000000026</v>
      </c>
      <c r="C252" s="208"/>
      <c r="D252" s="66"/>
      <c r="E252" s="40"/>
      <c r="F252" s="40"/>
      <c r="G252" s="40"/>
      <c r="H252" s="40"/>
      <c r="I252" s="40">
        <f t="shared" ref="I252:I272" si="1414">IF(I251&gt;I254,I251,I254)</f>
        <v>60</v>
      </c>
      <c r="J252" s="40"/>
      <c r="K252" s="41"/>
      <c r="L252" s="81"/>
      <c r="M252" s="40"/>
      <c r="N252" s="149"/>
      <c r="O252" s="119"/>
      <c r="P252" s="42"/>
      <c r="Q252" s="42"/>
      <c r="R252" s="42"/>
      <c r="S252" s="40"/>
      <c r="T252" s="42"/>
      <c r="U252" s="40">
        <f t="shared" ref="U252:U272" si="1415">IF(U251&gt;U254,U251,U254)</f>
        <v>60</v>
      </c>
      <c r="V252" s="42"/>
      <c r="W252" s="43"/>
      <c r="X252" s="83"/>
      <c r="Y252" s="42"/>
      <c r="Z252" s="42"/>
      <c r="AA252" s="40">
        <f t="shared" ref="AA252:AA272" si="1416">IF(AA251&gt;AA254,AA251,AA254)</f>
        <v>65</v>
      </c>
      <c r="AB252" s="42"/>
      <c r="AC252" s="42"/>
      <c r="AD252" s="83"/>
      <c r="AE252" s="132"/>
    </row>
    <row r="253" spans="1:31" x14ac:dyDescent="0.25">
      <c r="A253" s="198">
        <v>58</v>
      </c>
      <c r="B253" s="201">
        <v>23.999476000000001</v>
      </c>
      <c r="C253" s="204">
        <v>24.282775999999998</v>
      </c>
      <c r="D253" s="14"/>
      <c r="E253" s="9"/>
      <c r="F253" s="9"/>
      <c r="G253" s="7">
        <v>51</v>
      </c>
      <c r="H253" s="18"/>
      <c r="I253" s="8">
        <f t="shared" ref="I253" si="1417">H254</f>
        <v>60</v>
      </c>
      <c r="J253" s="9"/>
      <c r="K253" s="11"/>
      <c r="L253" s="79">
        <f t="shared" ref="L253" si="1418">IF(F254=0,0,G253/(F254/1000*H254))</f>
        <v>8.8541666666666679</v>
      </c>
      <c r="M253" s="75">
        <f t="shared" ref="M253" si="1419">L253*H254</f>
        <v>531.25000000000011</v>
      </c>
      <c r="N253" s="147"/>
      <c r="O253" s="45"/>
      <c r="P253" s="46"/>
      <c r="Q253" s="46"/>
      <c r="R253" s="47">
        <v>51</v>
      </c>
      <c r="S253" s="156"/>
      <c r="T253" s="48"/>
      <c r="U253" s="8">
        <f t="shared" ref="U253" si="1420">T254</f>
        <v>60</v>
      </c>
      <c r="V253" s="49"/>
      <c r="W253" s="50"/>
      <c r="X253" s="79">
        <f t="shared" si="1362"/>
        <v>8.5</v>
      </c>
      <c r="Y253" s="51">
        <f t="shared" ref="Y253" si="1421">X253*T254</f>
        <v>510</v>
      </c>
      <c r="Z253" s="157"/>
      <c r="AA253" s="8">
        <f t="shared" ref="AA253" si="1422">Z254</f>
        <v>65</v>
      </c>
      <c r="AB253" s="46"/>
      <c r="AC253" s="46"/>
      <c r="AD253" s="79">
        <f t="shared" si="1365"/>
        <v>7.8461538461538458</v>
      </c>
      <c r="AE253" s="51">
        <f t="shared" ref="AE253" si="1423">AD253*Z254</f>
        <v>510</v>
      </c>
    </row>
    <row r="254" spans="1:31" x14ac:dyDescent="0.25">
      <c r="A254" s="199"/>
      <c r="B254" s="202"/>
      <c r="C254" s="205"/>
      <c r="D254" s="15">
        <v>222.5</v>
      </c>
      <c r="E254" s="6">
        <v>168.72300000000001</v>
      </c>
      <c r="F254" s="6">
        <v>96</v>
      </c>
      <c r="G254" s="10"/>
      <c r="H254" s="19">
        <v>60</v>
      </c>
      <c r="I254" s="8">
        <f t="shared" ref="I254" si="1424">H254</f>
        <v>60</v>
      </c>
      <c r="J254" s="72">
        <f t="shared" si="1368"/>
        <v>95</v>
      </c>
      <c r="K254" s="33">
        <f t="shared" ref="K254" si="1425">(((H254)*(H254))/(12.96*D254))-((9.81*(F254/1000))/1500)</f>
        <v>1.2478116106866417</v>
      </c>
      <c r="L254" s="80"/>
      <c r="M254" s="44"/>
      <c r="N254" s="148"/>
      <c r="O254" s="52">
        <v>223</v>
      </c>
      <c r="P254" s="53">
        <f t="shared" ref="P254" si="1426">(C253-B253)*1000-(R253+R255)</f>
        <v>161.68999999999699</v>
      </c>
      <c r="Q254" s="54">
        <v>100</v>
      </c>
      <c r="R254" s="55"/>
      <c r="S254" s="158"/>
      <c r="T254" s="52">
        <v>60</v>
      </c>
      <c r="U254" s="8">
        <f t="shared" ref="U254" si="1427">T254</f>
        <v>60</v>
      </c>
      <c r="V254" s="72">
        <f t="shared" si="1372"/>
        <v>91</v>
      </c>
      <c r="W254" s="56">
        <f t="shared" ref="W254" si="1428">(((T254)*(T254))/(12.96*O254))-((9.81*(Q254/1000))/1500)</f>
        <v>1.2449862590931737</v>
      </c>
      <c r="X254" s="82"/>
      <c r="Y254" s="57"/>
      <c r="Z254" s="58">
        <v>65</v>
      </c>
      <c r="AA254" s="8">
        <f t="shared" ref="AA254" si="1429">Z254</f>
        <v>65</v>
      </c>
      <c r="AB254" s="72">
        <f t="shared" si="1375"/>
        <v>124</v>
      </c>
      <c r="AC254" s="56">
        <f t="shared" ref="AC254" si="1430">(((Z254)*(Z254))/(12.96*O254))-((9.81*(Q254/1000))/1500)</f>
        <v>1.4612432485190721</v>
      </c>
      <c r="AD254" s="84"/>
      <c r="AE254" s="57"/>
    </row>
    <row r="255" spans="1:31" ht="15.75" thickBot="1" x14ac:dyDescent="0.3">
      <c r="A255" s="200"/>
      <c r="B255" s="203"/>
      <c r="C255" s="206"/>
      <c r="D255" s="34"/>
      <c r="E255" s="35"/>
      <c r="F255" s="35"/>
      <c r="G255" s="36">
        <v>68.59</v>
      </c>
      <c r="H255" s="37"/>
      <c r="I255" s="38">
        <f t="shared" ref="I255" si="1431">H254</f>
        <v>60</v>
      </c>
      <c r="J255" s="35"/>
      <c r="K255" s="39"/>
      <c r="L255" s="79">
        <f t="shared" ref="L255" si="1432">IF(F254=0,0,G255/(F254/1000*H254))</f>
        <v>11.907986111111112</v>
      </c>
      <c r="M255" s="75">
        <f t="shared" ref="M255" si="1433">L255*H254</f>
        <v>714.47916666666674</v>
      </c>
      <c r="N255" s="187"/>
      <c r="O255" s="59"/>
      <c r="P255" s="60"/>
      <c r="Q255" s="60"/>
      <c r="R255" s="61">
        <v>70.61</v>
      </c>
      <c r="S255" s="168" t="s">
        <v>37</v>
      </c>
      <c r="T255" s="59"/>
      <c r="U255" s="38">
        <f t="shared" ref="U255" si="1434">T254</f>
        <v>60</v>
      </c>
      <c r="V255" s="60"/>
      <c r="W255" s="62"/>
      <c r="X255" s="79">
        <f t="shared" si="1381"/>
        <v>11.768333333333333</v>
      </c>
      <c r="Y255" s="63">
        <f t="shared" ref="Y255" si="1435">X255*T254</f>
        <v>706.09999999999991</v>
      </c>
      <c r="Z255" s="64"/>
      <c r="AA255" s="38">
        <f t="shared" ref="AA255" si="1436">Z254</f>
        <v>65</v>
      </c>
      <c r="AB255" s="60"/>
      <c r="AC255" s="60"/>
      <c r="AD255" s="79">
        <f t="shared" si="1384"/>
        <v>10.863076923076923</v>
      </c>
      <c r="AE255" s="63">
        <f t="shared" ref="AE255" si="1437">AD255*Z254</f>
        <v>706.1</v>
      </c>
    </row>
    <row r="256" spans="1:31" ht="15.75" thickBot="1" x14ac:dyDescent="0.3">
      <c r="A256" s="3" t="s">
        <v>19</v>
      </c>
      <c r="B256" s="207">
        <f>(B257-C253)*1000</f>
        <v>0</v>
      </c>
      <c r="C256" s="208"/>
      <c r="D256" s="66"/>
      <c r="E256" s="40"/>
      <c r="F256" s="40"/>
      <c r="G256" s="40"/>
      <c r="H256" s="40"/>
      <c r="I256" s="40">
        <f t="shared" si="1414"/>
        <v>60</v>
      </c>
      <c r="J256" s="40"/>
      <c r="K256" s="41"/>
      <c r="L256" s="81"/>
      <c r="M256" s="40"/>
      <c r="N256" s="149"/>
      <c r="O256" s="119"/>
      <c r="P256" s="42"/>
      <c r="Q256" s="42"/>
      <c r="R256" s="42"/>
      <c r="S256" s="40"/>
      <c r="T256" s="42"/>
      <c r="U256" s="40">
        <f t="shared" si="1415"/>
        <v>60</v>
      </c>
      <c r="V256" s="42"/>
      <c r="W256" s="43"/>
      <c r="X256" s="83"/>
      <c r="Y256" s="42"/>
      <c r="Z256" s="42"/>
      <c r="AA256" s="40">
        <f t="shared" si="1416"/>
        <v>65</v>
      </c>
      <c r="AB256" s="42"/>
      <c r="AC256" s="42"/>
      <c r="AD256" s="83"/>
      <c r="AE256" s="132"/>
    </row>
    <row r="257" spans="1:31" x14ac:dyDescent="0.25">
      <c r="A257" s="198">
        <v>59</v>
      </c>
      <c r="B257" s="201">
        <v>24.282775999999998</v>
      </c>
      <c r="C257" s="204">
        <v>24.485474</v>
      </c>
      <c r="D257" s="14"/>
      <c r="E257" s="9"/>
      <c r="F257" s="9"/>
      <c r="G257" s="7">
        <v>59.204000000000001</v>
      </c>
      <c r="H257" s="18"/>
      <c r="I257" s="8">
        <f t="shared" ref="I257" si="1438">H258</f>
        <v>60</v>
      </c>
      <c r="J257" s="9"/>
      <c r="K257" s="11"/>
      <c r="L257" s="79">
        <f t="shared" ref="L257" si="1439">IF(F258=0,0,G257/(F258/1000*H258))</f>
        <v>12.033333333333333</v>
      </c>
      <c r="M257" s="75">
        <f t="shared" ref="M257" si="1440">L257*H258</f>
        <v>722</v>
      </c>
      <c r="N257" s="147"/>
      <c r="O257" s="45"/>
      <c r="P257" s="46"/>
      <c r="Q257" s="46"/>
      <c r="R257" s="47">
        <v>57.9</v>
      </c>
      <c r="S257" s="169" t="s">
        <v>37</v>
      </c>
      <c r="T257" s="48"/>
      <c r="U257" s="8">
        <f t="shared" ref="U257" si="1441">T258</f>
        <v>60</v>
      </c>
      <c r="V257" s="49"/>
      <c r="W257" s="50"/>
      <c r="X257" s="79">
        <f t="shared" si="1390"/>
        <v>11.768292682926829</v>
      </c>
      <c r="Y257" s="51">
        <f t="shared" ref="Y257" si="1442">X257*T258</f>
        <v>706.09756097560967</v>
      </c>
      <c r="Z257" s="157"/>
      <c r="AA257" s="8">
        <f t="shared" ref="AA257" si="1443">Z258</f>
        <v>65</v>
      </c>
      <c r="AB257" s="46"/>
      <c r="AC257" s="46"/>
      <c r="AD257" s="79">
        <f t="shared" si="1393"/>
        <v>10.863039399624766</v>
      </c>
      <c r="AE257" s="51">
        <f t="shared" ref="AE257" si="1444">AD257*Z258</f>
        <v>706.09756097560978</v>
      </c>
    </row>
    <row r="258" spans="1:31" x14ac:dyDescent="0.25">
      <c r="A258" s="199"/>
      <c r="B258" s="202"/>
      <c r="C258" s="205"/>
      <c r="D258" s="15">
        <v>241</v>
      </c>
      <c r="E258" s="6">
        <v>77.076999999999998</v>
      </c>
      <c r="F258" s="6">
        <v>82</v>
      </c>
      <c r="G258" s="10"/>
      <c r="H258" s="19">
        <v>60</v>
      </c>
      <c r="I258" s="8">
        <f t="shared" ref="I258" si="1445">H258</f>
        <v>60</v>
      </c>
      <c r="J258" s="72">
        <f t="shared" si="1396"/>
        <v>95</v>
      </c>
      <c r="K258" s="33">
        <f t="shared" ref="K258" si="1446">(((H258)*(H258))/(12.96*D258))-((9.81*(F258/1000))/1500)</f>
        <v>1.152068607044721</v>
      </c>
      <c r="L258" s="80"/>
      <c r="M258" s="44"/>
      <c r="N258" s="148"/>
      <c r="O258" s="52">
        <v>241</v>
      </c>
      <c r="P258" s="53">
        <f t="shared" ref="P258" si="1447">(C257-B257)*1000-(R257+R259)</f>
        <v>84.798000000001593</v>
      </c>
      <c r="Q258" s="54">
        <v>82</v>
      </c>
      <c r="R258" s="55"/>
      <c r="S258" s="158"/>
      <c r="T258" s="52">
        <v>60</v>
      </c>
      <c r="U258" s="8">
        <f t="shared" ref="U258" si="1448">T258</f>
        <v>60</v>
      </c>
      <c r="V258" s="72">
        <f t="shared" si="1400"/>
        <v>95</v>
      </c>
      <c r="W258" s="56">
        <f t="shared" ref="W258" si="1449">(((T258)*(T258))/(12.96*O258))-((9.81*(Q258/1000))/1500)</f>
        <v>1.152068607044721</v>
      </c>
      <c r="X258" s="82"/>
      <c r="Y258" s="57"/>
      <c r="Z258" s="58">
        <v>65</v>
      </c>
      <c r="AA258" s="8">
        <f t="shared" ref="AA258" si="1450">Z258</f>
        <v>65</v>
      </c>
      <c r="AB258" s="72">
        <f t="shared" si="1403"/>
        <v>125</v>
      </c>
      <c r="AC258" s="56">
        <f t="shared" ref="AC258" si="1451">(((Z258)*(Z258))/(12.96*O258))-((9.81*(Q258/1000))/1500)</f>
        <v>1.3521736221566518</v>
      </c>
      <c r="AD258" s="84"/>
      <c r="AE258" s="57"/>
    </row>
    <row r="259" spans="1:31" ht="15.75" thickBot="1" x14ac:dyDescent="0.3">
      <c r="A259" s="200"/>
      <c r="B259" s="203"/>
      <c r="C259" s="206"/>
      <c r="D259" s="34"/>
      <c r="E259" s="35"/>
      <c r="F259" s="35"/>
      <c r="G259" s="36">
        <v>61.997999999999998</v>
      </c>
      <c r="H259" s="37"/>
      <c r="I259" s="38">
        <f t="shared" ref="I259" si="1452">H258</f>
        <v>60</v>
      </c>
      <c r="J259" s="35"/>
      <c r="K259" s="39"/>
      <c r="L259" s="79">
        <f t="shared" ref="L259" si="1453">IF(F258=0,0,G259/(F258/1000*H258))</f>
        <v>12.601219512195122</v>
      </c>
      <c r="M259" s="75">
        <f t="shared" ref="M259" si="1454">L259*H258</f>
        <v>756.07317073170736</v>
      </c>
      <c r="N259" s="187"/>
      <c r="O259" s="59"/>
      <c r="P259" s="60"/>
      <c r="Q259" s="60"/>
      <c r="R259" s="61">
        <v>60</v>
      </c>
      <c r="S259" s="159"/>
      <c r="T259" s="59"/>
      <c r="U259" s="38">
        <f t="shared" ref="U259" si="1455">T258</f>
        <v>60</v>
      </c>
      <c r="V259" s="60"/>
      <c r="W259" s="62"/>
      <c r="X259" s="79">
        <f t="shared" si="1409"/>
        <v>12.195121951219512</v>
      </c>
      <c r="Y259" s="63">
        <f t="shared" ref="Y259" si="1456">X259*T258</f>
        <v>731.70731707317077</v>
      </c>
      <c r="Z259" s="64"/>
      <c r="AA259" s="38">
        <f t="shared" ref="AA259" si="1457">Z258</f>
        <v>65</v>
      </c>
      <c r="AB259" s="60"/>
      <c r="AC259" s="60"/>
      <c r="AD259" s="79">
        <f t="shared" si="1412"/>
        <v>11.257035647279549</v>
      </c>
      <c r="AE259" s="63">
        <f t="shared" ref="AE259" si="1458">AD259*Z258</f>
        <v>731.70731707317066</v>
      </c>
    </row>
    <row r="260" spans="1:31" ht="15.75" thickBot="1" x14ac:dyDescent="0.3">
      <c r="A260" s="3" t="s">
        <v>19</v>
      </c>
      <c r="B260" s="207">
        <f>(B261-C257)*1000</f>
        <v>341.57599999999991</v>
      </c>
      <c r="C260" s="208"/>
      <c r="D260" s="66"/>
      <c r="E260" s="40"/>
      <c r="F260" s="40"/>
      <c r="G260" s="40"/>
      <c r="H260" s="40"/>
      <c r="I260" s="40">
        <f t="shared" si="1414"/>
        <v>60</v>
      </c>
      <c r="J260" s="40"/>
      <c r="K260" s="41"/>
      <c r="L260" s="81"/>
      <c r="M260" s="40"/>
      <c r="N260" s="228" t="s">
        <v>40</v>
      </c>
      <c r="O260" s="119"/>
      <c r="P260" s="42"/>
      <c r="Q260" s="42"/>
      <c r="R260" s="42"/>
      <c r="S260" s="40"/>
      <c r="T260" s="42"/>
      <c r="U260" s="40">
        <f t="shared" si="1415"/>
        <v>60</v>
      </c>
      <c r="V260" s="42"/>
      <c r="W260" s="43"/>
      <c r="X260" s="83"/>
      <c r="Y260" s="42"/>
      <c r="Z260" s="42"/>
      <c r="AA260" s="40">
        <f t="shared" si="1416"/>
        <v>65</v>
      </c>
      <c r="AB260" s="42"/>
      <c r="AC260" s="42"/>
      <c r="AD260" s="83"/>
      <c r="AE260" s="132"/>
    </row>
    <row r="261" spans="1:31" x14ac:dyDescent="0.25">
      <c r="A261" s="198">
        <v>60</v>
      </c>
      <c r="B261" s="201">
        <v>24.82705</v>
      </c>
      <c r="C261" s="204">
        <v>24.843461000000001</v>
      </c>
      <c r="D261" s="14"/>
      <c r="E261" s="9"/>
      <c r="F261" s="9"/>
      <c r="G261" s="7">
        <v>0</v>
      </c>
      <c r="H261" s="18"/>
      <c r="I261" s="8">
        <f t="shared" ref="I261" si="1459">H262</f>
        <v>60</v>
      </c>
      <c r="J261" s="9"/>
      <c r="K261" s="11"/>
      <c r="L261" s="79">
        <f t="shared" ref="L261" si="1460">IF(F262=0,0,G261/(F262/1000*H262))</f>
        <v>0</v>
      </c>
      <c r="M261" s="75">
        <f t="shared" ref="M261" si="1461">L261*H262</f>
        <v>0</v>
      </c>
      <c r="N261" s="218"/>
      <c r="O261" s="45"/>
      <c r="P261" s="46"/>
      <c r="Q261" s="46"/>
      <c r="R261" s="47">
        <v>0</v>
      </c>
      <c r="S261" s="156"/>
      <c r="T261" s="48"/>
      <c r="U261" s="8">
        <f t="shared" ref="U261" si="1462">T262</f>
        <v>60</v>
      </c>
      <c r="V261" s="49"/>
      <c r="W261" s="50"/>
      <c r="X261" s="79">
        <f t="shared" si="1362"/>
        <v>0</v>
      </c>
      <c r="Y261" s="51">
        <f t="shared" ref="Y261" si="1463">X261*T262</f>
        <v>0</v>
      </c>
      <c r="Z261" s="157"/>
      <c r="AA261" s="8">
        <f t="shared" ref="AA261" si="1464">Z262</f>
        <v>65</v>
      </c>
      <c r="AB261" s="46"/>
      <c r="AC261" s="46"/>
      <c r="AD261" s="79">
        <f t="shared" si="1365"/>
        <v>0</v>
      </c>
      <c r="AE261" s="51">
        <f t="shared" ref="AE261" si="1465">AD261*Z262</f>
        <v>0</v>
      </c>
    </row>
    <row r="262" spans="1:31" x14ac:dyDescent="0.25">
      <c r="A262" s="199"/>
      <c r="B262" s="202"/>
      <c r="C262" s="205"/>
      <c r="D262" s="15">
        <v>20000</v>
      </c>
      <c r="E262" s="6">
        <v>15.041</v>
      </c>
      <c r="F262" s="6">
        <v>0</v>
      </c>
      <c r="G262" s="10"/>
      <c r="H262" s="19">
        <v>60</v>
      </c>
      <c r="I262" s="8">
        <f t="shared" ref="I262" si="1466">H262</f>
        <v>60</v>
      </c>
      <c r="J262" s="72">
        <f t="shared" si="1368"/>
        <v>3</v>
      </c>
      <c r="K262" s="33">
        <f t="shared" ref="K262" si="1467">(((H262)*(H262))/(12.96*D262))-((9.81*(F262/1000))/1500)</f>
        <v>1.3888888888888888E-2</v>
      </c>
      <c r="L262" s="80"/>
      <c r="M262" s="44"/>
      <c r="N262" s="218"/>
      <c r="O262" s="52">
        <v>90000</v>
      </c>
      <c r="P262" s="53">
        <v>16.411000000000001</v>
      </c>
      <c r="Q262" s="54">
        <v>0</v>
      </c>
      <c r="R262" s="55"/>
      <c r="S262" s="158"/>
      <c r="T262" s="52">
        <v>60</v>
      </c>
      <c r="U262" s="8">
        <f t="shared" ref="U262" si="1468">T262</f>
        <v>60</v>
      </c>
      <c r="V262" s="72">
        <f t="shared" si="1372"/>
        <v>1</v>
      </c>
      <c r="W262" s="56">
        <f t="shared" ref="W262" si="1469">(((T262)*(T262))/(12.96*O262))-((9.81*(Q262/1000))/1500)</f>
        <v>3.0864197530864196E-3</v>
      </c>
      <c r="X262" s="82"/>
      <c r="Y262" s="57"/>
      <c r="Z262" s="58">
        <v>65</v>
      </c>
      <c r="AA262" s="8">
        <f t="shared" ref="AA262" si="1470">Z262</f>
        <v>65</v>
      </c>
      <c r="AB262" s="72">
        <f t="shared" si="1375"/>
        <v>1</v>
      </c>
      <c r="AC262" s="56">
        <f t="shared" ref="AC262" si="1471">(((Z262)*(Z262))/(12.96*O262))-((9.81*(Q262/1000))/1500)</f>
        <v>3.6222565157750341E-3</v>
      </c>
      <c r="AD262" s="84"/>
      <c r="AE262" s="57"/>
    </row>
    <row r="263" spans="1:31" ht="15.75" thickBot="1" x14ac:dyDescent="0.3">
      <c r="A263" s="200"/>
      <c r="B263" s="203"/>
      <c r="C263" s="206"/>
      <c r="D263" s="34"/>
      <c r="E263" s="35"/>
      <c r="F263" s="35"/>
      <c r="G263" s="36">
        <v>0</v>
      </c>
      <c r="H263" s="37"/>
      <c r="I263" s="38">
        <f t="shared" ref="I263" si="1472">H262</f>
        <v>60</v>
      </c>
      <c r="J263" s="35"/>
      <c r="K263" s="39"/>
      <c r="L263" s="79">
        <f t="shared" ref="L263" si="1473">IF(F262=0,0,G263/(F262/1000*H262))</f>
        <v>0</v>
      </c>
      <c r="M263" s="75">
        <f t="shared" ref="M263" si="1474">L263*H262</f>
        <v>0</v>
      </c>
      <c r="N263" s="218"/>
      <c r="O263" s="59"/>
      <c r="P263" s="60"/>
      <c r="Q263" s="60"/>
      <c r="R263" s="61">
        <v>0</v>
      </c>
      <c r="S263" s="159"/>
      <c r="T263" s="59"/>
      <c r="U263" s="38">
        <f t="shared" ref="U263" si="1475">T262</f>
        <v>60</v>
      </c>
      <c r="V263" s="60"/>
      <c r="W263" s="62"/>
      <c r="X263" s="79">
        <f t="shared" si="1381"/>
        <v>0</v>
      </c>
      <c r="Y263" s="63">
        <f t="shared" ref="Y263" si="1476">X263*T262</f>
        <v>0</v>
      </c>
      <c r="Z263" s="64"/>
      <c r="AA263" s="38">
        <f t="shared" ref="AA263" si="1477">Z262</f>
        <v>65</v>
      </c>
      <c r="AB263" s="60"/>
      <c r="AC263" s="60"/>
      <c r="AD263" s="79">
        <f t="shared" si="1384"/>
        <v>0</v>
      </c>
      <c r="AE263" s="63">
        <f t="shared" ref="AE263" si="1478">AD263*Z262</f>
        <v>0</v>
      </c>
    </row>
    <row r="264" spans="1:31" ht="15.75" thickBot="1" x14ac:dyDescent="0.3">
      <c r="A264" s="3" t="s">
        <v>19</v>
      </c>
      <c r="B264" s="207">
        <f>(B265-C261)*1000</f>
        <v>125.35199999999946</v>
      </c>
      <c r="C264" s="208"/>
      <c r="D264" s="66"/>
      <c r="E264" s="40"/>
      <c r="F264" s="40"/>
      <c r="G264" s="40"/>
      <c r="H264" s="40"/>
      <c r="I264" s="40">
        <f t="shared" si="1414"/>
        <v>60</v>
      </c>
      <c r="J264" s="40"/>
      <c r="K264" s="41"/>
      <c r="L264" s="81"/>
      <c r="M264" s="81"/>
      <c r="N264" s="219"/>
      <c r="O264" s="119"/>
      <c r="P264" s="42"/>
      <c r="Q264" s="42"/>
      <c r="R264" s="42"/>
      <c r="S264" s="40"/>
      <c r="T264" s="42"/>
      <c r="U264" s="40">
        <f t="shared" si="1415"/>
        <v>60</v>
      </c>
      <c r="V264" s="42"/>
      <c r="W264" s="43"/>
      <c r="X264" s="83"/>
      <c r="Y264" s="42"/>
      <c r="Z264" s="42"/>
      <c r="AA264" s="40">
        <f t="shared" si="1416"/>
        <v>65</v>
      </c>
      <c r="AB264" s="42"/>
      <c r="AC264" s="42"/>
      <c r="AD264" s="83"/>
      <c r="AE264" s="132"/>
    </row>
    <row r="265" spans="1:31" x14ac:dyDescent="0.25">
      <c r="A265" s="198">
        <v>61</v>
      </c>
      <c r="B265" s="201">
        <v>24.968813000000001</v>
      </c>
      <c r="C265" s="204">
        <v>25.205783</v>
      </c>
      <c r="D265" s="14"/>
      <c r="E265" s="9"/>
      <c r="F265" s="9"/>
      <c r="G265" s="7">
        <v>59.17</v>
      </c>
      <c r="H265" s="18"/>
      <c r="I265" s="8">
        <f t="shared" ref="I265" si="1479">H266</f>
        <v>60</v>
      </c>
      <c r="J265" s="9"/>
      <c r="K265" s="11"/>
      <c r="L265" s="79">
        <f t="shared" ref="L265" si="1480">IF(F266=0,0,G265/(F266/1000*H266))</f>
        <v>10.957407407407409</v>
      </c>
      <c r="M265" s="175">
        <f t="shared" ref="M265" si="1481">L265*H266</f>
        <v>657.44444444444457</v>
      </c>
      <c r="N265" s="177"/>
      <c r="O265" s="45"/>
      <c r="P265" s="46"/>
      <c r="Q265" s="46"/>
      <c r="R265" s="47">
        <v>60.213000000000001</v>
      </c>
      <c r="S265" s="156"/>
      <c r="T265" s="48"/>
      <c r="U265" s="8">
        <f t="shared" ref="U265" si="1482">T266</f>
        <v>60</v>
      </c>
      <c r="V265" s="49"/>
      <c r="W265" s="50"/>
      <c r="X265" s="79">
        <f t="shared" si="1390"/>
        <v>11.150555555555556</v>
      </c>
      <c r="Y265" s="51">
        <f t="shared" ref="Y265" si="1483">X265*T266</f>
        <v>669.0333333333333</v>
      </c>
      <c r="Z265" s="157"/>
      <c r="AA265" s="8">
        <f t="shared" ref="AA265" si="1484">Z266</f>
        <v>60</v>
      </c>
      <c r="AB265" s="46"/>
      <c r="AC265" s="46"/>
      <c r="AD265" s="79">
        <f t="shared" si="1393"/>
        <v>11.150555555555556</v>
      </c>
      <c r="AE265" s="51">
        <f t="shared" ref="AE265" si="1485">AD265*Z266</f>
        <v>669.0333333333333</v>
      </c>
    </row>
    <row r="266" spans="1:31" x14ac:dyDescent="0.25">
      <c r="A266" s="199"/>
      <c r="B266" s="202"/>
      <c r="C266" s="205"/>
      <c r="D266" s="15">
        <v>224</v>
      </c>
      <c r="E266" s="6">
        <v>122.28</v>
      </c>
      <c r="F266" s="6">
        <v>90</v>
      </c>
      <c r="G266" s="10"/>
      <c r="H266" s="19">
        <v>60</v>
      </c>
      <c r="I266" s="8">
        <f t="shared" ref="I266" si="1486">H266</f>
        <v>60</v>
      </c>
      <c r="J266" s="72">
        <f t="shared" si="1396"/>
        <v>100</v>
      </c>
      <c r="K266" s="33">
        <f t="shared" ref="K266" si="1487">(((H266)*(H266))/(12.96*D266))-((9.81*(F266/1000))/1500)</f>
        <v>1.2394907650793652</v>
      </c>
      <c r="L266" s="80"/>
      <c r="M266" s="44"/>
      <c r="N266" s="177"/>
      <c r="O266" s="52">
        <v>224</v>
      </c>
      <c r="P266" s="53">
        <f t="shared" ref="P266" si="1488">(C265-B265)*1000-(R265+R267)</f>
        <v>121.75699999999946</v>
      </c>
      <c r="Q266" s="54">
        <v>90</v>
      </c>
      <c r="R266" s="55"/>
      <c r="S266" s="158"/>
      <c r="T266" s="52">
        <v>60</v>
      </c>
      <c r="U266" s="8">
        <f t="shared" ref="U266" si="1489">T266</f>
        <v>60</v>
      </c>
      <c r="V266" s="72">
        <f t="shared" si="1400"/>
        <v>100</v>
      </c>
      <c r="W266" s="56">
        <f t="shared" ref="W266" si="1490">(((T266)*(T266))/(12.96*O266))-((9.81*(Q266/1000))/1500)</f>
        <v>1.2394907650793652</v>
      </c>
      <c r="X266" s="82"/>
      <c r="Y266" s="57"/>
      <c r="Z266" s="58">
        <v>60</v>
      </c>
      <c r="AA266" s="8">
        <f t="shared" ref="AA266" si="1491">Z266</f>
        <v>60</v>
      </c>
      <c r="AB266" s="72">
        <f t="shared" si="1403"/>
        <v>100</v>
      </c>
      <c r="AC266" s="56">
        <f t="shared" ref="AC266" si="1492">(((Z266)*(Z266))/(12.96*O266))-((9.81*(Q266/1000))/1500)</f>
        <v>1.2394907650793652</v>
      </c>
      <c r="AD266" s="84"/>
      <c r="AE266" s="57"/>
    </row>
    <row r="267" spans="1:31" ht="15.75" thickBot="1" x14ac:dyDescent="0.3">
      <c r="A267" s="200"/>
      <c r="B267" s="203"/>
      <c r="C267" s="206"/>
      <c r="D267" s="34"/>
      <c r="E267" s="35"/>
      <c r="F267" s="35"/>
      <c r="G267" s="36">
        <v>55</v>
      </c>
      <c r="H267" s="37"/>
      <c r="I267" s="38">
        <f t="shared" ref="I267" si="1493">H266</f>
        <v>60</v>
      </c>
      <c r="J267" s="35"/>
      <c r="K267" s="39"/>
      <c r="L267" s="79">
        <f t="shared" ref="L267" si="1494">IF(F266=0,0,G267/(F266/1000*H266))</f>
        <v>10.185185185185187</v>
      </c>
      <c r="M267" s="175">
        <f t="shared" ref="M267" si="1495">L267*H266</f>
        <v>611.1111111111112</v>
      </c>
      <c r="N267" s="177"/>
      <c r="O267" s="59"/>
      <c r="P267" s="60"/>
      <c r="Q267" s="60"/>
      <c r="R267" s="61">
        <v>55</v>
      </c>
      <c r="S267" s="159"/>
      <c r="T267" s="59"/>
      <c r="U267" s="38">
        <f t="shared" ref="U267" si="1496">T266</f>
        <v>60</v>
      </c>
      <c r="V267" s="60"/>
      <c r="W267" s="62"/>
      <c r="X267" s="79">
        <f t="shared" si="1409"/>
        <v>10.185185185185187</v>
      </c>
      <c r="Y267" s="63">
        <f t="shared" ref="Y267" si="1497">X267*T266</f>
        <v>611.1111111111112</v>
      </c>
      <c r="Z267" s="64"/>
      <c r="AA267" s="38">
        <f t="shared" ref="AA267" si="1498">Z266</f>
        <v>60</v>
      </c>
      <c r="AB267" s="60"/>
      <c r="AC267" s="60"/>
      <c r="AD267" s="79">
        <f t="shared" si="1412"/>
        <v>10.185185185185187</v>
      </c>
      <c r="AE267" s="63">
        <f t="shared" ref="AE267" si="1499">AD267*Z266</f>
        <v>611.1111111111112</v>
      </c>
    </row>
    <row r="268" spans="1:31" ht="15.75" thickBot="1" x14ac:dyDescent="0.3">
      <c r="A268" s="3" t="s">
        <v>19</v>
      </c>
      <c r="B268" s="207">
        <f>(B269-C265)*1000</f>
        <v>15.526000000001261</v>
      </c>
      <c r="C268" s="208"/>
      <c r="D268" s="66"/>
      <c r="E268" s="40"/>
      <c r="F268" s="40"/>
      <c r="G268" s="40"/>
      <c r="H268" s="40"/>
      <c r="I268" s="40">
        <f t="shared" si="1414"/>
        <v>60</v>
      </c>
      <c r="J268" s="40"/>
      <c r="K268" s="41"/>
      <c r="L268" s="81"/>
      <c r="M268" s="81"/>
      <c r="N268" s="178"/>
      <c r="O268" s="119"/>
      <c r="P268" s="42"/>
      <c r="Q268" s="42"/>
      <c r="R268" s="42"/>
      <c r="S268" s="40"/>
      <c r="T268" s="42"/>
      <c r="U268" s="40">
        <f t="shared" si="1415"/>
        <v>60</v>
      </c>
      <c r="V268" s="42"/>
      <c r="W268" s="43"/>
      <c r="X268" s="83"/>
      <c r="Y268" s="42"/>
      <c r="Z268" s="42"/>
      <c r="AA268" s="40">
        <f t="shared" si="1416"/>
        <v>60</v>
      </c>
      <c r="AB268" s="42"/>
      <c r="AC268" s="42"/>
      <c r="AD268" s="83"/>
      <c r="AE268" s="132"/>
    </row>
    <row r="269" spans="1:31" x14ac:dyDescent="0.25">
      <c r="A269" s="198">
        <v>62</v>
      </c>
      <c r="B269" s="201">
        <v>25.221309000000002</v>
      </c>
      <c r="C269" s="204">
        <v>25.512474000000001</v>
      </c>
      <c r="D269" s="14"/>
      <c r="E269" s="9"/>
      <c r="F269" s="9"/>
      <c r="G269" s="7">
        <v>39.299999999999997</v>
      </c>
      <c r="H269" s="18"/>
      <c r="I269" s="8">
        <f t="shared" ref="I269" si="1500">H270</f>
        <v>60</v>
      </c>
      <c r="J269" s="9"/>
      <c r="K269" s="11"/>
      <c r="L269" s="79">
        <f t="shared" ref="L269" si="1501">IF(F270=0,0,G269/(F270/1000*H270))</f>
        <v>9.3571428571428559</v>
      </c>
      <c r="M269" s="75">
        <f t="shared" ref="M269" si="1502">L269*H270</f>
        <v>561.42857142857133</v>
      </c>
      <c r="N269" s="147"/>
      <c r="O269" s="45"/>
      <c r="P269" s="46"/>
      <c r="Q269" s="46"/>
      <c r="R269" s="47">
        <v>39.299999999999997</v>
      </c>
      <c r="S269" s="156"/>
      <c r="T269" s="48"/>
      <c r="U269" s="8">
        <f t="shared" ref="U269" si="1503">T270</f>
        <v>60</v>
      </c>
      <c r="V269" s="49"/>
      <c r="W269" s="50"/>
      <c r="X269" s="79">
        <f t="shared" si="1362"/>
        <v>10.916666666666666</v>
      </c>
      <c r="Y269" s="51">
        <f t="shared" ref="Y269" si="1504">X269*T270</f>
        <v>655</v>
      </c>
      <c r="Z269" s="157"/>
      <c r="AA269" s="8">
        <f t="shared" ref="AA269" si="1505">Z270</f>
        <v>60</v>
      </c>
      <c r="AB269" s="46"/>
      <c r="AC269" s="46"/>
      <c r="AD269" s="79">
        <f t="shared" si="1365"/>
        <v>10.916666666666666</v>
      </c>
      <c r="AE269" s="51">
        <f t="shared" ref="AE269" si="1506">AD269*Z270</f>
        <v>655</v>
      </c>
    </row>
    <row r="270" spans="1:31" x14ac:dyDescent="0.25">
      <c r="A270" s="199"/>
      <c r="B270" s="202"/>
      <c r="C270" s="205"/>
      <c r="D270" s="15">
        <v>274.8</v>
      </c>
      <c r="E270" s="6">
        <v>211.023</v>
      </c>
      <c r="F270" s="6">
        <v>70</v>
      </c>
      <c r="G270" s="10"/>
      <c r="H270" s="19">
        <v>60</v>
      </c>
      <c r="I270" s="8">
        <f t="shared" ref="I270" si="1507">H270</f>
        <v>60</v>
      </c>
      <c r="J270" s="72">
        <f t="shared" si="1368"/>
        <v>85</v>
      </c>
      <c r="K270" s="33">
        <f t="shared" ref="K270" si="1508">(((H270)*(H270))/(12.96*D270))-((9.81*(F270/1000))/1500)</f>
        <v>1.0103783636745916</v>
      </c>
      <c r="L270" s="80"/>
      <c r="M270" s="44"/>
      <c r="N270" s="148"/>
      <c r="O270" s="52">
        <v>274.8</v>
      </c>
      <c r="P270" s="53">
        <f t="shared" ref="P270" si="1509">(C269-B269)*1000-(R269+R271)</f>
        <v>207.86499999999944</v>
      </c>
      <c r="Q270" s="54">
        <v>60</v>
      </c>
      <c r="R270" s="55"/>
      <c r="S270" s="158"/>
      <c r="T270" s="52">
        <v>60</v>
      </c>
      <c r="U270" s="8">
        <f t="shared" ref="U270" si="1510">T270</f>
        <v>60</v>
      </c>
      <c r="V270" s="72">
        <f t="shared" si="1372"/>
        <v>95</v>
      </c>
      <c r="W270" s="56">
        <f t="shared" ref="W270" si="1511">(((T270)*(T270))/(12.96*O270))-((9.81*(Q270/1000))/1500)</f>
        <v>1.0104437636745915</v>
      </c>
      <c r="X270" s="82"/>
      <c r="Y270" s="57"/>
      <c r="Z270" s="58">
        <v>60</v>
      </c>
      <c r="AA270" s="8">
        <f t="shared" ref="AA270" si="1512">Z270</f>
        <v>60</v>
      </c>
      <c r="AB270" s="72">
        <f t="shared" si="1375"/>
        <v>95</v>
      </c>
      <c r="AC270" s="56">
        <f t="shared" ref="AC270" si="1513">(((Z270)*(Z270))/(12.96*O270))-((9.81*(Q270/1000))/1500)</f>
        <v>1.0104437636745915</v>
      </c>
      <c r="AD270" s="84"/>
      <c r="AE270" s="57"/>
    </row>
    <row r="271" spans="1:31" ht="15.75" thickBot="1" x14ac:dyDescent="0.3">
      <c r="A271" s="200"/>
      <c r="B271" s="203"/>
      <c r="C271" s="206"/>
      <c r="D271" s="34"/>
      <c r="E271" s="35"/>
      <c r="F271" s="35"/>
      <c r="G271" s="36">
        <v>39</v>
      </c>
      <c r="H271" s="37"/>
      <c r="I271" s="38">
        <f t="shared" ref="I271" si="1514">H270</f>
        <v>60</v>
      </c>
      <c r="J271" s="35"/>
      <c r="K271" s="39"/>
      <c r="L271" s="79">
        <f t="shared" ref="L271" si="1515">IF(F270=0,0,G271/(F270/1000*H270))</f>
        <v>9.2857142857142847</v>
      </c>
      <c r="M271" s="75">
        <f t="shared" ref="M271" si="1516">L271*H270</f>
        <v>557.14285714285711</v>
      </c>
      <c r="N271" s="187"/>
      <c r="O271" s="59"/>
      <c r="P271" s="60"/>
      <c r="Q271" s="60"/>
      <c r="R271" s="61">
        <v>44</v>
      </c>
      <c r="S271" s="159"/>
      <c r="T271" s="59"/>
      <c r="U271" s="38">
        <f t="shared" ref="U271" si="1517">T270</f>
        <v>60</v>
      </c>
      <c r="V271" s="60"/>
      <c r="W271" s="62"/>
      <c r="X271" s="79">
        <f t="shared" si="1381"/>
        <v>12.222222222222223</v>
      </c>
      <c r="Y271" s="63">
        <f t="shared" ref="Y271" si="1518">X271*T270</f>
        <v>733.33333333333337</v>
      </c>
      <c r="Z271" s="64"/>
      <c r="AA271" s="38">
        <f t="shared" ref="AA271" si="1519">Z270</f>
        <v>60</v>
      </c>
      <c r="AB271" s="60"/>
      <c r="AC271" s="60"/>
      <c r="AD271" s="79">
        <f t="shared" si="1384"/>
        <v>12.222222222222223</v>
      </c>
      <c r="AE271" s="63">
        <f t="shared" ref="AE271" si="1520">AD271*Z270</f>
        <v>733.33333333333337</v>
      </c>
    </row>
    <row r="272" spans="1:31" ht="15.75" thickBot="1" x14ac:dyDescent="0.3">
      <c r="A272" s="3" t="s">
        <v>19</v>
      </c>
      <c r="B272" s="207">
        <f>(B273-C269)*1000</f>
        <v>28.734000000000037</v>
      </c>
      <c r="C272" s="208"/>
      <c r="D272" s="66"/>
      <c r="E272" s="40"/>
      <c r="F272" s="40"/>
      <c r="G272" s="40"/>
      <c r="H272" s="40"/>
      <c r="I272" s="40">
        <f t="shared" si="1414"/>
        <v>60</v>
      </c>
      <c r="J272" s="40"/>
      <c r="K272" s="41"/>
      <c r="L272" s="81"/>
      <c r="M272" s="40"/>
      <c r="N272" s="149"/>
      <c r="O272" s="119"/>
      <c r="P272" s="42"/>
      <c r="Q272" s="42"/>
      <c r="R272" s="42"/>
      <c r="S272" s="40"/>
      <c r="T272" s="42"/>
      <c r="U272" s="40">
        <f t="shared" si="1415"/>
        <v>60</v>
      </c>
      <c r="V272" s="42"/>
      <c r="W272" s="43"/>
      <c r="X272" s="83"/>
      <c r="Y272" s="42"/>
      <c r="Z272" s="42"/>
      <c r="AA272" s="40">
        <f t="shared" si="1416"/>
        <v>60</v>
      </c>
      <c r="AB272" s="42"/>
      <c r="AC272" s="42"/>
      <c r="AD272" s="83"/>
      <c r="AE272" s="132"/>
    </row>
    <row r="273" spans="1:31" x14ac:dyDescent="0.25">
      <c r="A273" s="198">
        <v>63</v>
      </c>
      <c r="B273" s="201">
        <v>25.541208000000001</v>
      </c>
      <c r="C273" s="204">
        <v>25.847702999999999</v>
      </c>
      <c r="D273" s="14"/>
      <c r="E273" s="9"/>
      <c r="F273" s="9"/>
      <c r="G273" s="7">
        <v>37</v>
      </c>
      <c r="H273" s="18"/>
      <c r="I273" s="8">
        <f t="shared" ref="I273" si="1521">H274</f>
        <v>60</v>
      </c>
      <c r="J273" s="9"/>
      <c r="K273" s="11"/>
      <c r="L273" s="79">
        <f t="shared" ref="L273" si="1522">IF(F274=0,0,G273/(F274/1000*H274))</f>
        <v>6.851851851851853</v>
      </c>
      <c r="M273" s="75">
        <f t="shared" ref="M273" si="1523">L273*H274</f>
        <v>411.1111111111112</v>
      </c>
      <c r="N273" s="147"/>
      <c r="O273" s="45"/>
      <c r="P273" s="46"/>
      <c r="Q273" s="46"/>
      <c r="R273" s="47">
        <v>37</v>
      </c>
      <c r="S273" s="156"/>
      <c r="T273" s="48"/>
      <c r="U273" s="8">
        <f t="shared" ref="U273" si="1524">T274</f>
        <v>60</v>
      </c>
      <c r="V273" s="49"/>
      <c r="W273" s="50"/>
      <c r="X273" s="79">
        <f t="shared" si="1390"/>
        <v>6.851851851851853</v>
      </c>
      <c r="Y273" s="51">
        <f t="shared" ref="Y273" si="1525">X273*T274</f>
        <v>411.1111111111112</v>
      </c>
      <c r="Z273" s="157"/>
      <c r="AA273" s="8">
        <f t="shared" ref="AA273" si="1526">Z274</f>
        <v>60</v>
      </c>
      <c r="AB273" s="46"/>
      <c r="AC273" s="46"/>
      <c r="AD273" s="79">
        <f t="shared" si="1393"/>
        <v>6.851851851851853</v>
      </c>
      <c r="AE273" s="51">
        <f t="shared" ref="AE273" si="1527">AD273*Z274</f>
        <v>411.1111111111112</v>
      </c>
    </row>
    <row r="274" spans="1:31" x14ac:dyDescent="0.25">
      <c r="A274" s="199"/>
      <c r="B274" s="202"/>
      <c r="C274" s="205"/>
      <c r="D274" s="15">
        <v>225.1</v>
      </c>
      <c r="E274" s="6">
        <v>232.65100000000001</v>
      </c>
      <c r="F274" s="6">
        <v>90</v>
      </c>
      <c r="G274" s="10"/>
      <c r="H274" s="19">
        <v>60</v>
      </c>
      <c r="I274" s="8">
        <f t="shared" ref="I274" si="1528">H274</f>
        <v>60</v>
      </c>
      <c r="J274" s="72">
        <f t="shared" si="1396"/>
        <v>99</v>
      </c>
      <c r="K274" s="33">
        <f t="shared" ref="K274" si="1529">(((H274)*(H274))/(12.96*D274))-((9.81*(F274/1000))/1500)</f>
        <v>1.2334308481465028</v>
      </c>
      <c r="L274" s="80"/>
      <c r="M274" s="44"/>
      <c r="N274" s="148"/>
      <c r="O274" s="52">
        <v>225.1</v>
      </c>
      <c r="P274" s="53">
        <f t="shared" ref="P274" si="1530">(C273-B273)*1000-(R273+R275)</f>
        <v>232.49499999999819</v>
      </c>
      <c r="Q274" s="54">
        <v>90</v>
      </c>
      <c r="R274" s="55"/>
      <c r="S274" s="158"/>
      <c r="T274" s="52">
        <v>60</v>
      </c>
      <c r="U274" s="8">
        <f>T274</f>
        <v>60</v>
      </c>
      <c r="V274" s="72">
        <f t="shared" si="1400"/>
        <v>99</v>
      </c>
      <c r="W274" s="56">
        <f t="shared" ref="W274" si="1531">(((T274)*(T274))/(12.96*O274))-((9.81*(Q274/1000))/1500)</f>
        <v>1.2334308481465028</v>
      </c>
      <c r="X274" s="82"/>
      <c r="Y274" s="57"/>
      <c r="Z274" s="58">
        <v>60</v>
      </c>
      <c r="AA274" s="8">
        <f t="shared" ref="AA274" si="1532">Z274</f>
        <v>60</v>
      </c>
      <c r="AB274" s="72">
        <f t="shared" si="1403"/>
        <v>99</v>
      </c>
      <c r="AC274" s="56">
        <f t="shared" ref="AC274" si="1533">(((Z274)*(Z274))/(12.96*O274))-((9.81*(Q274/1000))/1500)</f>
        <v>1.2334308481465028</v>
      </c>
      <c r="AD274" s="84"/>
      <c r="AE274" s="57"/>
    </row>
    <row r="275" spans="1:31" ht="15.75" thickBot="1" x14ac:dyDescent="0.3">
      <c r="A275" s="200"/>
      <c r="B275" s="203"/>
      <c r="C275" s="206"/>
      <c r="D275" s="34"/>
      <c r="E275" s="35"/>
      <c r="F275" s="35"/>
      <c r="G275" s="36">
        <v>37</v>
      </c>
      <c r="H275" s="37"/>
      <c r="I275" s="38">
        <f t="shared" ref="I275" si="1534">H274</f>
        <v>60</v>
      </c>
      <c r="J275" s="35"/>
      <c r="K275" s="39"/>
      <c r="L275" s="79">
        <f t="shared" ref="L275" si="1535">IF(F274=0,0,G275/(F274/1000*H274))</f>
        <v>6.851851851851853</v>
      </c>
      <c r="M275" s="75">
        <f t="shared" ref="M275" si="1536">L275*H274</f>
        <v>411.1111111111112</v>
      </c>
      <c r="N275" s="187"/>
      <c r="O275" s="59"/>
      <c r="P275" s="60"/>
      <c r="Q275" s="60"/>
      <c r="R275" s="61">
        <v>37</v>
      </c>
      <c r="S275" s="159"/>
      <c r="T275" s="59"/>
      <c r="U275" s="38">
        <f t="shared" ref="U275" si="1537">T274</f>
        <v>60</v>
      </c>
      <c r="V275" s="60"/>
      <c r="W275" s="62"/>
      <c r="X275" s="79">
        <f t="shared" si="1409"/>
        <v>6.851851851851853</v>
      </c>
      <c r="Y275" s="63">
        <f t="shared" ref="Y275" si="1538">X275*T274</f>
        <v>411.1111111111112</v>
      </c>
      <c r="Z275" s="64"/>
      <c r="AA275" s="38">
        <f t="shared" ref="AA275" si="1539">Z274</f>
        <v>60</v>
      </c>
      <c r="AB275" s="60"/>
      <c r="AC275" s="60"/>
      <c r="AD275" s="79">
        <f t="shared" si="1412"/>
        <v>6.851851851851853</v>
      </c>
      <c r="AE275" s="63">
        <f t="shared" ref="AE275" si="1540">AD275*Z274</f>
        <v>411.1111111111112</v>
      </c>
    </row>
    <row r="276" spans="1:31" ht="15.75" thickBot="1" x14ac:dyDescent="0.3">
      <c r="A276" s="3" t="s">
        <v>19</v>
      </c>
      <c r="B276" s="207">
        <f>(B277-C273)*1000</f>
        <v>38.90400000000227</v>
      </c>
      <c r="C276" s="208"/>
      <c r="D276" s="66"/>
      <c r="E276" s="40"/>
      <c r="F276" s="40"/>
      <c r="G276" s="40"/>
      <c r="H276" s="40"/>
      <c r="I276" s="40">
        <f t="shared" ref="I276" si="1541">IF(I275&gt;I278,I275,I278)</f>
        <v>60</v>
      </c>
      <c r="J276" s="40"/>
      <c r="K276" s="41"/>
      <c r="L276" s="40"/>
      <c r="M276" s="40"/>
      <c r="N276" s="153"/>
      <c r="O276" s="119"/>
      <c r="P276" s="42"/>
      <c r="Q276" s="42"/>
      <c r="R276" s="42"/>
      <c r="S276" s="40"/>
      <c r="T276" s="42"/>
      <c r="U276" s="40">
        <f t="shared" ref="U276" si="1542">IF(U275&gt;U278,U275,U278)</f>
        <v>60</v>
      </c>
      <c r="V276" s="42"/>
      <c r="W276" s="43"/>
      <c r="X276" s="83"/>
      <c r="Y276" s="42"/>
      <c r="Z276" s="42"/>
      <c r="AA276" s="40">
        <f t="shared" ref="AA276" si="1543">IF(AA275&gt;AA278,AA275,AA278)</f>
        <v>60</v>
      </c>
      <c r="AB276" s="42"/>
      <c r="AC276" s="42"/>
      <c r="AD276" s="83"/>
      <c r="AE276" s="132"/>
    </row>
    <row r="277" spans="1:31" x14ac:dyDescent="0.25">
      <c r="A277" s="214">
        <v>64</v>
      </c>
      <c r="B277" s="201">
        <v>25.886607000000001</v>
      </c>
      <c r="C277" s="204">
        <v>26.314793000000002</v>
      </c>
      <c r="D277" s="14"/>
      <c r="E277" s="9"/>
      <c r="F277" s="9"/>
      <c r="G277" s="7">
        <v>44</v>
      </c>
      <c r="H277" s="18"/>
      <c r="I277" s="8">
        <f t="shared" ref="I277" si="1544">H278</f>
        <v>60</v>
      </c>
      <c r="J277" s="9"/>
      <c r="K277" s="11"/>
      <c r="L277" s="79">
        <f t="shared" ref="L277" si="1545">IF(F278=0,0,G277/(F278/1000*H278))</f>
        <v>7.1197411003236253</v>
      </c>
      <c r="M277" s="75">
        <f t="shared" ref="M277" si="1546">L277*H278</f>
        <v>427.18446601941753</v>
      </c>
      <c r="N277" s="147"/>
      <c r="O277" s="45"/>
      <c r="P277" s="46"/>
      <c r="Q277" s="46"/>
      <c r="R277" s="47">
        <v>44</v>
      </c>
      <c r="S277" s="156"/>
      <c r="T277" s="48"/>
      <c r="U277" s="8">
        <f t="shared" ref="U277" si="1547">T278</f>
        <v>60</v>
      </c>
      <c r="V277" s="49"/>
      <c r="W277" s="50"/>
      <c r="X277" s="79">
        <f t="shared" ref="X277" si="1548">IF(Q278=0,0,R277/(Q278/1000*T278))</f>
        <v>7.8853046594982077</v>
      </c>
      <c r="Y277" s="51">
        <f t="shared" ref="Y277" si="1549">X277*T278</f>
        <v>473.11827956989248</v>
      </c>
      <c r="Z277" s="157"/>
      <c r="AA277" s="8">
        <f t="shared" ref="AA277" si="1550">Z278</f>
        <v>60</v>
      </c>
      <c r="AB277" s="46"/>
      <c r="AC277" s="46"/>
      <c r="AD277" s="79">
        <f t="shared" ref="AD277" si="1551">IF(Q278=0,0,R277/(Q278/1000*Z278))</f>
        <v>7.8853046594982077</v>
      </c>
      <c r="AE277" s="51">
        <f t="shared" ref="AE277" si="1552">AD277*Z278</f>
        <v>473.11827956989248</v>
      </c>
    </row>
    <row r="278" spans="1:31" x14ac:dyDescent="0.25">
      <c r="A278" s="215"/>
      <c r="B278" s="202"/>
      <c r="C278" s="205"/>
      <c r="D278" s="15">
        <v>224.6</v>
      </c>
      <c r="E278" s="6">
        <v>233.857</v>
      </c>
      <c r="F278" s="6">
        <v>103</v>
      </c>
      <c r="G278" s="10"/>
      <c r="H278" s="19">
        <v>60</v>
      </c>
      <c r="I278" s="8">
        <f t="shared" ref="I278" si="1553">H278</f>
        <v>60</v>
      </c>
      <c r="J278" s="72">
        <f t="shared" ref="J278" si="1554">CEILING(11.8*H278*H278/D278-F278,1)</f>
        <v>87</v>
      </c>
      <c r="K278" s="33">
        <f t="shared" ref="K278" si="1555">(((H278)*(H278))/(12.96*D278))-((9.81*(F278/1000))/1500)</f>
        <v>1.2360929774077372</v>
      </c>
      <c r="L278" s="80"/>
      <c r="M278" s="44"/>
      <c r="N278" s="148"/>
      <c r="O278" s="52">
        <v>224.13499999999999</v>
      </c>
      <c r="P278" s="53">
        <v>217.26900000000001</v>
      </c>
      <c r="Q278" s="54">
        <v>93</v>
      </c>
      <c r="R278" s="55"/>
      <c r="S278" s="158"/>
      <c r="T278" s="52">
        <v>60</v>
      </c>
      <c r="U278" s="8">
        <f>T278</f>
        <v>60</v>
      </c>
      <c r="V278" s="72">
        <f t="shared" ref="V278" si="1556">CEILING(11.8*T278*T278/O278-Q278,1)</f>
        <v>97</v>
      </c>
      <c r="W278" s="56">
        <f t="shared" ref="W278" si="1557">(((T278)*(T278))/(12.96*O278))-((9.81*(Q278/1000))/1500)</f>
        <v>1.2387242259713021</v>
      </c>
      <c r="X278" s="82"/>
      <c r="Y278" s="57"/>
      <c r="Z278" s="58">
        <v>60</v>
      </c>
      <c r="AA278" s="8">
        <f t="shared" ref="AA278" si="1558">Z278</f>
        <v>60</v>
      </c>
      <c r="AB278" s="72">
        <f t="shared" ref="AB278" si="1559">CEILING(11.8*Z278*Z278/O278-Q278,1)</f>
        <v>97</v>
      </c>
      <c r="AC278" s="56">
        <f t="shared" ref="AC278" si="1560">(((Z278)*(Z278))/(12.96*O278))-((9.81*(Q278/1000))/1500)</f>
        <v>1.2387242259713021</v>
      </c>
      <c r="AD278" s="84"/>
      <c r="AE278" s="57"/>
    </row>
    <row r="279" spans="1:31" x14ac:dyDescent="0.25">
      <c r="A279" s="215"/>
      <c r="B279" s="202"/>
      <c r="C279" s="205"/>
      <c r="D279" s="34"/>
      <c r="E279" s="35"/>
      <c r="F279" s="35"/>
      <c r="G279" s="36">
        <v>0</v>
      </c>
      <c r="H279" s="37"/>
      <c r="I279" s="8">
        <f>H278</f>
        <v>60</v>
      </c>
      <c r="J279" s="35"/>
      <c r="K279" s="39"/>
      <c r="L279" s="79">
        <v>0</v>
      </c>
      <c r="M279" s="176">
        <v>0</v>
      </c>
      <c r="N279" s="187"/>
      <c r="O279" s="59"/>
      <c r="P279" s="60"/>
      <c r="Q279" s="60"/>
      <c r="R279" s="61">
        <v>0</v>
      </c>
      <c r="S279" s="159"/>
      <c r="T279" s="59"/>
      <c r="U279" s="8">
        <f>T278</f>
        <v>60</v>
      </c>
      <c r="V279" s="60"/>
      <c r="W279" s="62"/>
      <c r="X279" s="79">
        <v>0</v>
      </c>
      <c r="Y279" s="79">
        <v>0</v>
      </c>
      <c r="Z279" s="64"/>
      <c r="AA279" s="8">
        <f>Z278</f>
        <v>60</v>
      </c>
      <c r="AB279" s="60"/>
      <c r="AC279" s="60"/>
      <c r="AD279" s="79">
        <v>0</v>
      </c>
      <c r="AE279" s="180">
        <v>0</v>
      </c>
    </row>
    <row r="280" spans="1:31" x14ac:dyDescent="0.25">
      <c r="A280" s="215"/>
      <c r="B280" s="202"/>
      <c r="C280" s="205"/>
      <c r="D280" s="15">
        <v>233</v>
      </c>
      <c r="E280" s="6">
        <v>98.105999999999995</v>
      </c>
      <c r="F280" s="6">
        <v>83</v>
      </c>
      <c r="G280" s="10"/>
      <c r="H280" s="19">
        <v>60</v>
      </c>
      <c r="I280" s="8">
        <f t="shared" ref="I280" si="1561">H280</f>
        <v>60</v>
      </c>
      <c r="J280" s="72">
        <f t="shared" ref="J280" si="1562">CEILING(11.8*H280*H280/D280-F280,1)</f>
        <v>100</v>
      </c>
      <c r="K280" s="33">
        <f t="shared" ref="K280" si="1563">(((H280)*(H280))/(12.96*D280))-((9.81*(F280/1000))/1500)</f>
        <v>1.1916364837672866</v>
      </c>
      <c r="L280" s="80"/>
      <c r="M280" s="44"/>
      <c r="N280" s="148"/>
      <c r="O280" s="52">
        <v>231.5</v>
      </c>
      <c r="P280" s="53">
        <v>108.917</v>
      </c>
      <c r="Q280" s="54">
        <v>93</v>
      </c>
      <c r="R280" s="55"/>
      <c r="S280" s="158"/>
      <c r="T280" s="52">
        <v>60</v>
      </c>
      <c r="U280" s="8">
        <f>T280</f>
        <v>60</v>
      </c>
      <c r="V280" s="72">
        <f t="shared" ref="V280" si="1564">CEILING(11.8*T280*T280/O280-Q280,1)</f>
        <v>91</v>
      </c>
      <c r="W280" s="56">
        <f t="shared" ref="W280" si="1565">(((T280)*(T280))/(12.96*O280))-((9.81*(Q280/1000))/1500)</f>
        <v>1.1992957876793857</v>
      </c>
      <c r="X280" s="82"/>
      <c r="Y280" s="57"/>
      <c r="Z280" s="58">
        <v>60</v>
      </c>
      <c r="AA280" s="8">
        <f t="shared" ref="AA280" si="1566">Z280</f>
        <v>60</v>
      </c>
      <c r="AB280" s="72">
        <f t="shared" ref="AB280" si="1567">CEILING(11.8*Z280*Z280/O280-Q280,1)</f>
        <v>91</v>
      </c>
      <c r="AC280" s="56">
        <f t="shared" ref="AC280" si="1568">(((Z280)*(Z280))/(12.96*O280))-((9.81*(Q280/1000))/1500)</f>
        <v>1.1992957876793857</v>
      </c>
      <c r="AD280" s="84"/>
      <c r="AE280" s="57"/>
    </row>
    <row r="281" spans="1:31" ht="15.75" thickBot="1" x14ac:dyDescent="0.3">
      <c r="A281" s="216"/>
      <c r="B281" s="203"/>
      <c r="C281" s="206"/>
      <c r="D281" s="34"/>
      <c r="E281" s="35"/>
      <c r="F281" s="35"/>
      <c r="G281" s="36">
        <v>51.765000000000001</v>
      </c>
      <c r="H281" s="37"/>
      <c r="I281" s="38">
        <f t="shared" ref="I281" si="1569">H280</f>
        <v>60</v>
      </c>
      <c r="J281" s="35"/>
      <c r="K281" s="39"/>
      <c r="L281" s="79">
        <f t="shared" ref="L281" si="1570">IF(F280=0,0,G281/(F280/1000*H280))</f>
        <v>10.394578313253012</v>
      </c>
      <c r="M281" s="75">
        <f t="shared" ref="M281" si="1571">L281*H280</f>
        <v>623.67469879518069</v>
      </c>
      <c r="N281" s="187"/>
      <c r="O281" s="59"/>
      <c r="P281" s="60"/>
      <c r="Q281" s="60"/>
      <c r="R281" s="61">
        <v>58</v>
      </c>
      <c r="S281" s="168" t="s">
        <v>37</v>
      </c>
      <c r="T281" s="59"/>
      <c r="U281" s="38">
        <f t="shared" ref="U281" si="1572">T280</f>
        <v>60</v>
      </c>
      <c r="V281" s="60"/>
      <c r="W281" s="62"/>
      <c r="X281" s="79">
        <f t="shared" ref="X281" si="1573">IF(Q280=0,0,R281/(Q280/1000*T280))</f>
        <v>10.394265232974909</v>
      </c>
      <c r="Y281" s="63">
        <f t="shared" ref="Y281" si="1574">X281*T280</f>
        <v>623.6559139784946</v>
      </c>
      <c r="Z281" s="64"/>
      <c r="AA281" s="38">
        <f t="shared" ref="AA281" si="1575">Z280</f>
        <v>60</v>
      </c>
      <c r="AB281" s="60"/>
      <c r="AC281" s="60"/>
      <c r="AD281" s="79">
        <f t="shared" ref="AD281" si="1576">IF(Q280=0,0,R281/(Q280/1000*Z280))</f>
        <v>10.394265232974909</v>
      </c>
      <c r="AE281" s="63">
        <f t="shared" ref="AE281" si="1577">AD281*Z280</f>
        <v>623.6559139784946</v>
      </c>
    </row>
    <row r="282" spans="1:31" ht="15.75" thickBot="1" x14ac:dyDescent="0.3">
      <c r="A282" s="3" t="s">
        <v>19</v>
      </c>
      <c r="B282" s="207">
        <f>(B283-C277)*1000</f>
        <v>0</v>
      </c>
      <c r="C282" s="208"/>
      <c r="D282" s="66"/>
      <c r="E282" s="40"/>
      <c r="F282" s="40"/>
      <c r="G282" s="40"/>
      <c r="H282" s="40"/>
      <c r="I282" s="40">
        <f t="shared" ref="I282" si="1578">IF(I281&gt;I284,I281,I284)</f>
        <v>60</v>
      </c>
      <c r="J282" s="40"/>
      <c r="K282" s="41"/>
      <c r="L282" s="40"/>
      <c r="M282" s="40"/>
      <c r="N282" s="149"/>
      <c r="O282" s="119"/>
      <c r="P282" s="42"/>
      <c r="Q282" s="42"/>
      <c r="R282" s="42"/>
      <c r="S282" s="40"/>
      <c r="T282" s="42"/>
      <c r="U282" s="40">
        <f t="shared" ref="U282" si="1579">IF(U281&gt;U284,U281,U284)</f>
        <v>60</v>
      </c>
      <c r="V282" s="42"/>
      <c r="W282" s="43"/>
      <c r="X282" s="83"/>
      <c r="Y282" s="42"/>
      <c r="Z282" s="42"/>
      <c r="AA282" s="40">
        <f t="shared" ref="AA282" si="1580">IF(AA281&gt;AA284,AA281,AA284)</f>
        <v>60</v>
      </c>
      <c r="AB282" s="42"/>
      <c r="AC282" s="42"/>
      <c r="AD282" s="83"/>
      <c r="AE282" s="132"/>
    </row>
    <row r="283" spans="1:31" x14ac:dyDescent="0.25">
      <c r="A283" s="214">
        <v>65</v>
      </c>
      <c r="B283" s="201">
        <v>26.314793000000002</v>
      </c>
      <c r="C283" s="204">
        <v>26.722026</v>
      </c>
      <c r="D283" s="14"/>
      <c r="E283" s="9"/>
      <c r="F283" s="9"/>
      <c r="G283" s="7">
        <v>58.002000000000002</v>
      </c>
      <c r="H283" s="18"/>
      <c r="I283" s="8">
        <f t="shared" ref="I283" si="1581">H284</f>
        <v>60</v>
      </c>
      <c r="J283" s="9"/>
      <c r="K283" s="11"/>
      <c r="L283" s="79">
        <f t="shared" ref="L283" si="1582">IF(F284=0,0,G283/(F284/1000*H284))</f>
        <v>10.394623655913978</v>
      </c>
      <c r="M283" s="75">
        <f t="shared" ref="M283" si="1583">L283*H284</f>
        <v>623.67741935483866</v>
      </c>
      <c r="N283" s="147"/>
      <c r="O283" s="48"/>
      <c r="P283" s="49"/>
      <c r="Q283" s="49"/>
      <c r="R283" s="115">
        <v>58</v>
      </c>
      <c r="S283" s="170" t="s">
        <v>37</v>
      </c>
      <c r="T283" s="112"/>
      <c r="U283" s="8">
        <f t="shared" ref="U283" si="1584">T284</f>
        <v>60</v>
      </c>
      <c r="V283" s="49"/>
      <c r="W283" s="50"/>
      <c r="X283" s="79">
        <f t="shared" ref="X283" si="1585">IF(Q284=0,0,R283/(Q284/1000*T284))</f>
        <v>10.394265232974909</v>
      </c>
      <c r="Y283" s="51">
        <f t="shared" ref="Y283" si="1586">X283*T284</f>
        <v>623.6559139784946</v>
      </c>
      <c r="Z283" s="157"/>
      <c r="AA283" s="8">
        <f t="shared" ref="AA283" si="1587">Z284</f>
        <v>60</v>
      </c>
      <c r="AB283" s="46"/>
      <c r="AC283" s="46"/>
      <c r="AD283" s="79">
        <f t="shared" ref="AD283" si="1588">IF(Q284=0,0,R283/(Q284/1000*Z284))</f>
        <v>10.394265232974909</v>
      </c>
      <c r="AE283" s="51">
        <f t="shared" ref="AE283" si="1589">AD283*Z284</f>
        <v>623.6559139784946</v>
      </c>
    </row>
    <row r="284" spans="1:31" x14ac:dyDescent="0.25">
      <c r="A284" s="215"/>
      <c r="B284" s="202"/>
      <c r="C284" s="205"/>
      <c r="D284" s="15">
        <v>224.733</v>
      </c>
      <c r="E284" s="6">
        <v>205</v>
      </c>
      <c r="F284" s="6">
        <v>93</v>
      </c>
      <c r="G284" s="10"/>
      <c r="H284" s="19">
        <v>60</v>
      </c>
      <c r="I284" s="8">
        <f t="shared" ref="I284" si="1590">H284</f>
        <v>60</v>
      </c>
      <c r="J284" s="72">
        <f t="shared" ref="J284" si="1591">CEILING(11.8*H284*H284/D284-F284,1)</f>
        <v>97</v>
      </c>
      <c r="K284" s="33">
        <f t="shared" ref="K284" si="1592">(((H284)*(H284))/(12.96*D284))-((9.81*(F284/1000))/1500)</f>
        <v>1.2354264423672436</v>
      </c>
      <c r="L284" s="80"/>
      <c r="M284" s="44"/>
      <c r="N284" s="148"/>
      <c r="O284" s="52">
        <v>224.733</v>
      </c>
      <c r="P284" s="53">
        <f>(C283-B283)*1000-(R283+R285)</f>
        <v>293.80899999999792</v>
      </c>
      <c r="Q284" s="54">
        <v>93</v>
      </c>
      <c r="R284" s="55"/>
      <c r="S284" s="117"/>
      <c r="T284" s="58">
        <v>60</v>
      </c>
      <c r="U284" s="8">
        <f t="shared" ref="U284" si="1593">T284</f>
        <v>60</v>
      </c>
      <c r="V284" s="72">
        <f t="shared" ref="V284" si="1594">CEILING(11.8*T284*T284/O284-Q284,1)</f>
        <v>97</v>
      </c>
      <c r="W284" s="56">
        <f t="shared" ref="W284" si="1595">(((T284)*(T284))/(12.96*O284))-((9.81*(Q284/1000))/1500)</f>
        <v>1.2354264423672436</v>
      </c>
      <c r="X284" s="82"/>
      <c r="Y284" s="57"/>
      <c r="Z284" s="58">
        <v>60</v>
      </c>
      <c r="AA284" s="8">
        <f t="shared" ref="AA284" si="1596">Z284</f>
        <v>60</v>
      </c>
      <c r="AB284" s="72">
        <f t="shared" ref="AB284" si="1597">CEILING(11.8*Z284*Z284/O284-Q284,1)</f>
        <v>97</v>
      </c>
      <c r="AC284" s="56">
        <f t="shared" ref="AC284" si="1598">(((Z284)*(Z284))/(12.96*O284))-((9.81*(Q284/1000))/1500)</f>
        <v>1.2354264423672436</v>
      </c>
      <c r="AD284" s="84"/>
      <c r="AE284" s="57"/>
    </row>
    <row r="285" spans="1:31" x14ac:dyDescent="0.25">
      <c r="A285" s="215"/>
      <c r="B285" s="202"/>
      <c r="C285" s="205"/>
      <c r="D285" s="34"/>
      <c r="E285" s="35"/>
      <c r="F285" s="35"/>
      <c r="G285" s="36">
        <v>0</v>
      </c>
      <c r="H285" s="37"/>
      <c r="I285" s="38">
        <f t="shared" ref="I285" si="1599">H284</f>
        <v>60</v>
      </c>
      <c r="J285" s="35"/>
      <c r="K285" s="39"/>
      <c r="L285" s="79">
        <f t="shared" ref="L285" si="1600">IF(F284=0,0,G285/(F284/1000*H284))</f>
        <v>0</v>
      </c>
      <c r="M285" s="75">
        <f t="shared" ref="M285" si="1601">L285*H284</f>
        <v>0</v>
      </c>
      <c r="N285" s="187"/>
      <c r="O285" s="171"/>
      <c r="P285" s="60"/>
      <c r="Q285" s="60"/>
      <c r="R285" s="61">
        <v>55.423999999999999</v>
      </c>
      <c r="S285" s="118"/>
      <c r="T285" s="64"/>
      <c r="U285" s="38">
        <f t="shared" ref="U285" si="1602">T284</f>
        <v>60</v>
      </c>
      <c r="V285" s="60"/>
      <c r="W285" s="62"/>
      <c r="X285" s="79">
        <f t="shared" ref="X285" si="1603">IF(Q284=0,0,R285/(Q284/1000*T284))</f>
        <v>9.9326164874551974</v>
      </c>
      <c r="Y285" s="63">
        <f t="shared" ref="Y285" si="1604">X285*T284</f>
        <v>595.95698924731187</v>
      </c>
      <c r="Z285" s="64"/>
      <c r="AA285" s="38">
        <f t="shared" ref="AA285" si="1605">Z284</f>
        <v>60</v>
      </c>
      <c r="AB285" s="60"/>
      <c r="AC285" s="60"/>
      <c r="AD285" s="79">
        <f t="shared" ref="AD285" si="1606">IF(Q284=0,0,R285/(Q284/1000*Z284))</f>
        <v>9.9326164874551974</v>
      </c>
      <c r="AE285" s="63">
        <f t="shared" ref="AE285" si="1607">AD285*Z284</f>
        <v>595.95698924731187</v>
      </c>
    </row>
    <row r="286" spans="1:31" x14ac:dyDescent="0.25">
      <c r="A286" s="215"/>
      <c r="B286" s="202"/>
      <c r="C286" s="205"/>
      <c r="D286" s="15">
        <v>224.2</v>
      </c>
      <c r="E286" s="6">
        <v>87.552999999999997</v>
      </c>
      <c r="F286" s="6">
        <v>97</v>
      </c>
      <c r="G286" s="10"/>
      <c r="H286" s="19">
        <v>60</v>
      </c>
      <c r="I286" s="8">
        <f t="shared" ref="I286" si="1608">H286</f>
        <v>60</v>
      </c>
      <c r="J286" s="72">
        <f t="shared" ref="J286" si="1609">CEILING(11.8*H286*H286/D286-F286,1)</f>
        <v>93</v>
      </c>
      <c r="K286" s="33">
        <f t="shared" ref="K286" si="1610">(((H286)*(H286))/(12.96*D286))-((9.81*(F286/1000))/1500)</f>
        <v>1.2383387590623451</v>
      </c>
      <c r="L286" s="80"/>
      <c r="M286" s="44"/>
      <c r="N286" s="148"/>
      <c r="O286" s="171"/>
      <c r="P286" s="60"/>
      <c r="Q286" s="60"/>
      <c r="R286" s="55"/>
      <c r="S286" s="117"/>
      <c r="T286" s="172"/>
      <c r="U286" s="8">
        <f>U285</f>
        <v>60</v>
      </c>
      <c r="V286" s="60"/>
      <c r="W286" s="60"/>
      <c r="X286" s="82"/>
      <c r="Y286" s="57"/>
      <c r="Z286" s="60"/>
      <c r="AA286" s="8">
        <f>AA285</f>
        <v>60</v>
      </c>
      <c r="AB286" s="60"/>
      <c r="AC286" s="60"/>
      <c r="AD286" s="84"/>
      <c r="AE286" s="57"/>
    </row>
    <row r="287" spans="1:31" ht="15.75" thickBot="1" x14ac:dyDescent="0.3">
      <c r="A287" s="216"/>
      <c r="B287" s="203"/>
      <c r="C287" s="206"/>
      <c r="D287" s="34"/>
      <c r="E287" s="35"/>
      <c r="F287" s="35"/>
      <c r="G287" s="36">
        <v>59.115000000000002</v>
      </c>
      <c r="H287" s="37"/>
      <c r="I287" s="38">
        <f t="shared" ref="I287" si="1611">H286</f>
        <v>60</v>
      </c>
      <c r="J287" s="35"/>
      <c r="K287" s="39"/>
      <c r="L287" s="79">
        <f t="shared" ref="L287" si="1612">IF(F286=0,0,G287/(F286/1000*H286))</f>
        <v>10.157216494845361</v>
      </c>
      <c r="M287" s="75">
        <f t="shared" ref="M287" si="1613">L287*H286</f>
        <v>609.43298969072168</v>
      </c>
      <c r="N287" s="187"/>
      <c r="O287" s="76"/>
      <c r="P287" s="77"/>
      <c r="Q287" s="77"/>
      <c r="R287" s="77"/>
      <c r="S287" s="126"/>
      <c r="T287" s="172"/>
      <c r="U287" s="38">
        <f>U286</f>
        <v>60</v>
      </c>
      <c r="V287" s="60"/>
      <c r="W287" s="62"/>
      <c r="X287" s="60"/>
      <c r="Y287" s="60"/>
      <c r="Z287" s="64"/>
      <c r="AA287" s="38">
        <f>AA286</f>
        <v>60</v>
      </c>
      <c r="AB287" s="60"/>
      <c r="AC287" s="60"/>
      <c r="AD287" s="60"/>
      <c r="AE287" s="179"/>
    </row>
    <row r="288" spans="1:31" ht="15.75" thickBot="1" x14ac:dyDescent="0.3">
      <c r="A288" s="3" t="s">
        <v>19</v>
      </c>
      <c r="B288" s="207">
        <f>(B289-C283)*1000</f>
        <v>35.356000000000165</v>
      </c>
      <c r="C288" s="208"/>
      <c r="D288" s="66"/>
      <c r="E288" s="40"/>
      <c r="F288" s="40"/>
      <c r="G288" s="40"/>
      <c r="H288" s="40"/>
      <c r="I288" s="40">
        <f t="shared" ref="I288" si="1614">IF(I287&gt;I290,I287,I290)</f>
        <v>60</v>
      </c>
      <c r="J288" s="40"/>
      <c r="K288" s="41"/>
      <c r="L288" s="40"/>
      <c r="M288" s="40"/>
      <c r="N288" s="149"/>
      <c r="O288" s="119"/>
      <c r="P288" s="42"/>
      <c r="Q288" s="42"/>
      <c r="R288" s="42"/>
      <c r="S288" s="40"/>
      <c r="T288" s="42"/>
      <c r="U288" s="40">
        <f t="shared" ref="U288" si="1615">IF(U287&gt;U290,U287,U290)</f>
        <v>60</v>
      </c>
      <c r="V288" s="42"/>
      <c r="W288" s="43"/>
      <c r="X288" s="83"/>
      <c r="Y288" s="42"/>
      <c r="Z288" s="42"/>
      <c r="AA288" s="40">
        <f t="shared" ref="AA288" si="1616">IF(AA287&gt;AA290,AA287,AA290)</f>
        <v>60</v>
      </c>
      <c r="AB288" s="42"/>
      <c r="AC288" s="42"/>
      <c r="AD288" s="83"/>
      <c r="AE288" s="132"/>
    </row>
    <row r="289" spans="1:31" x14ac:dyDescent="0.25">
      <c r="A289" s="198">
        <v>66</v>
      </c>
      <c r="B289" s="201">
        <v>26.757382</v>
      </c>
      <c r="C289" s="204">
        <v>26.962982</v>
      </c>
      <c r="D289" s="14"/>
      <c r="E289" s="9"/>
      <c r="F289" s="9"/>
      <c r="G289" s="7">
        <v>43</v>
      </c>
      <c r="H289" s="18"/>
      <c r="I289" s="8">
        <f t="shared" ref="I289" si="1617">H290</f>
        <v>60</v>
      </c>
      <c r="J289" s="9"/>
      <c r="K289" s="11"/>
      <c r="L289" s="79">
        <f t="shared" ref="L289" si="1618">IF(F290=0,0,G289/(F290/1000*H290))</f>
        <v>9.5555555555555554</v>
      </c>
      <c r="M289" s="75">
        <f t="shared" ref="M289" si="1619">L289*H290</f>
        <v>573.33333333333337</v>
      </c>
      <c r="N289" s="147"/>
      <c r="O289" s="45"/>
      <c r="P289" s="46"/>
      <c r="Q289" s="46"/>
      <c r="R289" s="47">
        <v>50</v>
      </c>
      <c r="S289" s="156"/>
      <c r="T289" s="48"/>
      <c r="U289" s="8">
        <f t="shared" ref="U289" si="1620">T290</f>
        <v>60</v>
      </c>
      <c r="V289" s="49"/>
      <c r="W289" s="50"/>
      <c r="X289" s="79">
        <f t="shared" ref="X289" si="1621">IF(Q290=0,0,R289/(Q290/1000*T290))</f>
        <v>11.111111111111111</v>
      </c>
      <c r="Y289" s="51">
        <f t="shared" ref="Y289" si="1622">X289*T290</f>
        <v>666.66666666666663</v>
      </c>
      <c r="Z289" s="157"/>
      <c r="AA289" s="8">
        <f t="shared" ref="AA289" si="1623">Z290</f>
        <v>60</v>
      </c>
      <c r="AB289" s="46"/>
      <c r="AC289" s="46"/>
      <c r="AD289" s="79">
        <f t="shared" ref="AD289" si="1624">IF(Q290=0,0,R289/(Q290/1000*Z290))</f>
        <v>11.111111111111111</v>
      </c>
      <c r="AE289" s="51">
        <f t="shared" ref="AE289" si="1625">AD289*Z290</f>
        <v>666.66666666666663</v>
      </c>
    </row>
    <row r="290" spans="1:31" x14ac:dyDescent="0.25">
      <c r="A290" s="199"/>
      <c r="B290" s="202"/>
      <c r="C290" s="205"/>
      <c r="D290" s="15">
        <v>250</v>
      </c>
      <c r="E290" s="6">
        <v>111.87</v>
      </c>
      <c r="F290" s="6">
        <v>75</v>
      </c>
      <c r="G290" s="10"/>
      <c r="H290" s="19">
        <v>60</v>
      </c>
      <c r="I290" s="8">
        <f t="shared" ref="I290" si="1626">H290</f>
        <v>60</v>
      </c>
      <c r="J290" s="72">
        <f t="shared" ref="J290" si="1627">CEILING(11.8*H290*H290/D290-F290,1)</f>
        <v>95</v>
      </c>
      <c r="K290" s="33">
        <f t="shared" ref="K290" si="1628">(((H290)*(H290))/(12.96*D290))-((9.81*(F290/1000))/1500)</f>
        <v>1.1106206111111112</v>
      </c>
      <c r="L290" s="80"/>
      <c r="M290" s="44"/>
      <c r="N290" s="148"/>
      <c r="O290" s="52">
        <v>250</v>
      </c>
      <c r="P290" s="53">
        <f t="shared" ref="P290" si="1629">(C289-B289)*1000-(R289+R291)</f>
        <v>105.60000000000045</v>
      </c>
      <c r="Q290" s="54">
        <v>75</v>
      </c>
      <c r="R290" s="55"/>
      <c r="S290" s="158"/>
      <c r="T290" s="52">
        <v>60</v>
      </c>
      <c r="U290" s="8">
        <f t="shared" ref="U290" si="1630">T290</f>
        <v>60</v>
      </c>
      <c r="V290" s="72">
        <f t="shared" ref="V290" si="1631">CEILING(11.8*T290*T290/O290-Q290,1)</f>
        <v>95</v>
      </c>
      <c r="W290" s="56">
        <f t="shared" ref="W290" si="1632">(((T290)*(T290))/(12.96*O290))-((9.81*(Q290/1000))/1500)</f>
        <v>1.1106206111111112</v>
      </c>
      <c r="X290" s="82"/>
      <c r="Y290" s="57"/>
      <c r="Z290" s="58">
        <v>60</v>
      </c>
      <c r="AA290" s="8">
        <f t="shared" ref="AA290" si="1633">Z290</f>
        <v>60</v>
      </c>
      <c r="AB290" s="72">
        <f t="shared" ref="AB290" si="1634">CEILING(11.8*Z290*Z290/O290-Q290,1)</f>
        <v>95</v>
      </c>
      <c r="AC290" s="56">
        <f t="shared" ref="AC290" si="1635">(((Z290)*(Z290))/(12.96*O290))-((9.81*(Q290/1000))/1500)</f>
        <v>1.1106206111111112</v>
      </c>
      <c r="AD290" s="84"/>
      <c r="AE290" s="57"/>
    </row>
    <row r="291" spans="1:31" ht="15.75" thickBot="1" x14ac:dyDescent="0.3">
      <c r="A291" s="200"/>
      <c r="B291" s="203"/>
      <c r="C291" s="206"/>
      <c r="D291" s="34"/>
      <c r="E291" s="35"/>
      <c r="F291" s="35"/>
      <c r="G291" s="36">
        <v>43.585000000000001</v>
      </c>
      <c r="H291" s="37"/>
      <c r="I291" s="38">
        <f t="shared" ref="I291" si="1636">H290</f>
        <v>60</v>
      </c>
      <c r="J291" s="35"/>
      <c r="K291" s="39"/>
      <c r="L291" s="79">
        <f t="shared" ref="L291" si="1637">IF(F290=0,0,G291/(F290/1000*H290))</f>
        <v>9.6855555555555561</v>
      </c>
      <c r="M291" s="75">
        <f t="shared" ref="M291" si="1638">L291*H290</f>
        <v>581.13333333333333</v>
      </c>
      <c r="N291" s="187"/>
      <c r="O291" s="59"/>
      <c r="P291" s="60"/>
      <c r="Q291" s="60"/>
      <c r="R291" s="61">
        <v>50</v>
      </c>
      <c r="S291" s="159"/>
      <c r="T291" s="59"/>
      <c r="U291" s="38">
        <f t="shared" ref="U291" si="1639">T290</f>
        <v>60</v>
      </c>
      <c r="V291" s="60"/>
      <c r="W291" s="62"/>
      <c r="X291" s="79">
        <f t="shared" ref="X291" si="1640">IF(Q290=0,0,R291/(Q290/1000*T290))</f>
        <v>11.111111111111111</v>
      </c>
      <c r="Y291" s="63">
        <f t="shared" ref="Y291" si="1641">X291*T290</f>
        <v>666.66666666666663</v>
      </c>
      <c r="Z291" s="64"/>
      <c r="AA291" s="38">
        <f t="shared" ref="AA291" si="1642">Z290</f>
        <v>60</v>
      </c>
      <c r="AB291" s="60"/>
      <c r="AC291" s="60"/>
      <c r="AD291" s="79">
        <f t="shared" ref="AD291" si="1643">IF(Q290=0,0,R291/(Q290/1000*Z290))</f>
        <v>11.111111111111111</v>
      </c>
      <c r="AE291" s="63">
        <f t="shared" ref="AE291" si="1644">AD291*Z290</f>
        <v>666.66666666666663</v>
      </c>
    </row>
    <row r="292" spans="1:31" ht="15.75" thickBot="1" x14ac:dyDescent="0.3">
      <c r="A292" s="3" t="s">
        <v>19</v>
      </c>
      <c r="B292" s="207">
        <f>(B293-C289)*1000</f>
        <v>130.04000000000104</v>
      </c>
      <c r="C292" s="208"/>
      <c r="D292" s="66"/>
      <c r="E292" s="40"/>
      <c r="F292" s="40"/>
      <c r="G292" s="40"/>
      <c r="H292" s="40"/>
      <c r="I292" s="40">
        <f t="shared" ref="I292" si="1645">IF(I291&gt;I294,I291,I294)</f>
        <v>60</v>
      </c>
      <c r="J292" s="40"/>
      <c r="K292" s="41"/>
      <c r="L292" s="40"/>
      <c r="M292" s="40"/>
      <c r="N292" s="153"/>
      <c r="O292" s="119"/>
      <c r="P292" s="42"/>
      <c r="Q292" s="42"/>
      <c r="R292" s="42"/>
      <c r="S292" s="40"/>
      <c r="T292" s="42"/>
      <c r="U292" s="40">
        <f t="shared" ref="U292" si="1646">IF(U291&gt;U294,U291,U294)</f>
        <v>60</v>
      </c>
      <c r="V292" s="42"/>
      <c r="W292" s="43"/>
      <c r="X292" s="83"/>
      <c r="Y292" s="42"/>
      <c r="Z292" s="42"/>
      <c r="AA292" s="40">
        <f t="shared" ref="AA292" si="1647">IF(AA291&gt;AA294,AA291,AA294)</f>
        <v>65</v>
      </c>
      <c r="AB292" s="42"/>
      <c r="AC292" s="42"/>
      <c r="AD292" s="83"/>
      <c r="AE292" s="132"/>
    </row>
    <row r="293" spans="1:31" x14ac:dyDescent="0.25">
      <c r="A293" s="198">
        <v>67</v>
      </c>
      <c r="B293" s="201">
        <v>27.093022000000001</v>
      </c>
      <c r="C293" s="204">
        <v>27.110323000000001</v>
      </c>
      <c r="D293" s="14"/>
      <c r="E293" s="9"/>
      <c r="F293" s="9"/>
      <c r="G293" s="7"/>
      <c r="H293" s="18"/>
      <c r="I293" s="8">
        <f t="shared" ref="I293" si="1648">H294</f>
        <v>60</v>
      </c>
      <c r="J293" s="9"/>
      <c r="K293" s="11"/>
      <c r="L293" s="79">
        <f t="shared" ref="L293" si="1649">IF(F294=0,0,G293/(F294/1000*H294))</f>
        <v>0</v>
      </c>
      <c r="M293" s="75">
        <f t="shared" ref="M293" si="1650">L293*H294</f>
        <v>0</v>
      </c>
      <c r="N293" s="147"/>
      <c r="O293" s="45"/>
      <c r="P293" s="46"/>
      <c r="Q293" s="46"/>
      <c r="R293" s="47">
        <v>0</v>
      </c>
      <c r="S293" s="156"/>
      <c r="T293" s="48"/>
      <c r="U293" s="8">
        <f t="shared" ref="U293" si="1651">T294</f>
        <v>60</v>
      </c>
      <c r="V293" s="49"/>
      <c r="W293" s="50"/>
      <c r="X293" s="79">
        <f t="shared" ref="X293" si="1652">IF(Q294=0,0,R293/(Q294/1000*T294))</f>
        <v>0</v>
      </c>
      <c r="Y293" s="51">
        <f t="shared" ref="Y293" si="1653">X293*T294</f>
        <v>0</v>
      </c>
      <c r="Z293" s="157"/>
      <c r="AA293" s="8">
        <f t="shared" ref="AA293" si="1654">Z294</f>
        <v>65</v>
      </c>
      <c r="AB293" s="46"/>
      <c r="AC293" s="46"/>
      <c r="AD293" s="79">
        <f t="shared" ref="AD293" si="1655">IF(Q294=0,0,R293/(Q294/1000*Z294))</f>
        <v>0</v>
      </c>
      <c r="AE293" s="51">
        <f t="shared" ref="AE293" si="1656">AD293*Z294</f>
        <v>0</v>
      </c>
    </row>
    <row r="294" spans="1:31" x14ac:dyDescent="0.25">
      <c r="A294" s="199"/>
      <c r="B294" s="202"/>
      <c r="C294" s="205"/>
      <c r="D294" s="15"/>
      <c r="E294" s="6"/>
      <c r="F294" s="6"/>
      <c r="G294" s="10"/>
      <c r="H294" s="19">
        <v>60</v>
      </c>
      <c r="I294" s="8">
        <f t="shared" ref="I294" si="1657">H294</f>
        <v>60</v>
      </c>
      <c r="J294" s="72"/>
      <c r="K294" s="33" t="e">
        <f t="shared" ref="K294" si="1658">(((H294)*(H294))/(12.96*D294))-((9.81*(F294/1000))/1500)</f>
        <v>#DIV/0!</v>
      </c>
      <c r="L294" s="80"/>
      <c r="M294" s="44"/>
      <c r="N294" s="148"/>
      <c r="O294" s="52">
        <v>25000</v>
      </c>
      <c r="P294" s="53">
        <f t="shared" ref="P294" si="1659">(C293-B293)*1000-(R293+R295)</f>
        <v>17.300999999999789</v>
      </c>
      <c r="Q294" s="54">
        <v>0</v>
      </c>
      <c r="R294" s="55"/>
      <c r="S294" s="158"/>
      <c r="T294" s="52">
        <v>60</v>
      </c>
      <c r="U294" s="8">
        <f t="shared" ref="U294" si="1660">T294</f>
        <v>60</v>
      </c>
      <c r="V294" s="72">
        <f t="shared" ref="V294" si="1661">CEILING(11.8*T294*T294/O294-Q294,1)</f>
        <v>2</v>
      </c>
      <c r="W294" s="56">
        <f t="shared" ref="W294" si="1662">(((T294)*(T294))/(12.96*O294))-((9.81*(Q294/1000))/1500)</f>
        <v>1.1111111111111112E-2</v>
      </c>
      <c r="X294" s="82"/>
      <c r="Y294" s="57"/>
      <c r="Z294" s="58">
        <v>65</v>
      </c>
      <c r="AA294" s="8">
        <f t="shared" ref="AA294" si="1663">Z294</f>
        <v>65</v>
      </c>
      <c r="AB294" s="72">
        <f t="shared" ref="AB294" si="1664">CEILING(11.8*Z294*Z294/O294-Q294,1)</f>
        <v>2</v>
      </c>
      <c r="AC294" s="56">
        <f t="shared" ref="AC294" si="1665">(((Z294)*(Z294))/(12.96*O294))-((9.81*(Q294/1000))/1500)</f>
        <v>1.3040123456790124E-2</v>
      </c>
      <c r="AD294" s="84"/>
      <c r="AE294" s="57"/>
    </row>
    <row r="295" spans="1:31" ht="15.75" thickBot="1" x14ac:dyDescent="0.3">
      <c r="A295" s="200"/>
      <c r="B295" s="203"/>
      <c r="C295" s="206"/>
      <c r="D295" s="34"/>
      <c r="E295" s="35"/>
      <c r="F295" s="35"/>
      <c r="G295" s="36"/>
      <c r="H295" s="37"/>
      <c r="I295" s="38">
        <f t="shared" ref="I295" si="1666">H294</f>
        <v>60</v>
      </c>
      <c r="J295" s="35"/>
      <c r="K295" s="39"/>
      <c r="L295" s="79">
        <f t="shared" ref="L295" si="1667">IF(F294=0,0,G295/(F294/1000*H294))</f>
        <v>0</v>
      </c>
      <c r="M295" s="75">
        <f t="shared" ref="M295" si="1668">L295*H294</f>
        <v>0</v>
      </c>
      <c r="N295" s="187"/>
      <c r="O295" s="59"/>
      <c r="P295" s="60"/>
      <c r="Q295" s="60"/>
      <c r="R295" s="61">
        <v>0</v>
      </c>
      <c r="S295" s="159"/>
      <c r="T295" s="59"/>
      <c r="U295" s="38">
        <f t="shared" ref="U295" si="1669">T294</f>
        <v>60</v>
      </c>
      <c r="V295" s="60"/>
      <c r="W295" s="62"/>
      <c r="X295" s="79">
        <f t="shared" ref="X295" si="1670">IF(Q294=0,0,R295/(Q294/1000*T294))</f>
        <v>0</v>
      </c>
      <c r="Y295" s="63">
        <f t="shared" ref="Y295" si="1671">X295*T294</f>
        <v>0</v>
      </c>
      <c r="Z295" s="64"/>
      <c r="AA295" s="38">
        <f t="shared" ref="AA295" si="1672">Z294</f>
        <v>65</v>
      </c>
      <c r="AB295" s="60"/>
      <c r="AC295" s="60"/>
      <c r="AD295" s="79">
        <f t="shared" ref="AD295" si="1673">IF(Q294=0,0,R295/(Q294/1000*Z294))</f>
        <v>0</v>
      </c>
      <c r="AE295" s="63">
        <f t="shared" ref="AE295" si="1674">AD295*Z294</f>
        <v>0</v>
      </c>
    </row>
    <row r="296" spans="1:31" ht="15.75" thickBot="1" x14ac:dyDescent="0.3">
      <c r="A296" s="3" t="s">
        <v>19</v>
      </c>
      <c r="B296" s="207">
        <f>(B297-C293)*1000</f>
        <v>29.567999999997596</v>
      </c>
      <c r="C296" s="208"/>
      <c r="D296" s="66"/>
      <c r="E296" s="40"/>
      <c r="F296" s="40"/>
      <c r="G296" s="40"/>
      <c r="H296" s="40"/>
      <c r="I296" s="40">
        <f t="shared" ref="I296" si="1675">IF(I295&gt;I298,I295,I298)</f>
        <v>60</v>
      </c>
      <c r="J296" s="40"/>
      <c r="K296" s="41"/>
      <c r="L296" s="40"/>
      <c r="M296" s="40"/>
      <c r="N296" s="195" t="s">
        <v>41</v>
      </c>
      <c r="O296" s="119"/>
      <c r="P296" s="42"/>
      <c r="Q296" s="42"/>
      <c r="R296" s="42"/>
      <c r="S296" s="40"/>
      <c r="T296" s="42"/>
      <c r="U296" s="40">
        <f t="shared" ref="U296" si="1676">IF(U295&gt;U298,U295,U298)</f>
        <v>60</v>
      </c>
      <c r="V296" s="42"/>
      <c r="W296" s="43"/>
      <c r="X296" s="83"/>
      <c r="Y296" s="42"/>
      <c r="Z296" s="42"/>
      <c r="AA296" s="40">
        <f t="shared" ref="AA296" si="1677">IF(AA295&gt;AA298,AA295,AA298)</f>
        <v>65</v>
      </c>
      <c r="AB296" s="42"/>
      <c r="AC296" s="42"/>
      <c r="AD296" s="83"/>
      <c r="AE296" s="132"/>
    </row>
    <row r="297" spans="1:31" x14ac:dyDescent="0.25">
      <c r="A297" s="198">
        <v>68</v>
      </c>
      <c r="B297" s="201">
        <v>27.139890999999999</v>
      </c>
      <c r="C297" s="204">
        <v>27.447358999999999</v>
      </c>
      <c r="D297" s="14"/>
      <c r="E297" s="9"/>
      <c r="F297" s="9"/>
      <c r="G297" s="7">
        <v>49.426000000000002</v>
      </c>
      <c r="H297" s="18"/>
      <c r="I297" s="8">
        <f t="shared" ref="I297" si="1678">H298</f>
        <v>55</v>
      </c>
      <c r="J297" s="9"/>
      <c r="K297" s="11"/>
      <c r="L297" s="79">
        <f t="shared" ref="L297" si="1679">IF(F298=0,0,G297/(F298/1000*H298))</f>
        <v>9.0773186409550046</v>
      </c>
      <c r="M297" s="75">
        <f t="shared" ref="M297" si="1680">L297*H298</f>
        <v>499.25252525252523</v>
      </c>
      <c r="N297" s="275"/>
      <c r="O297" s="45"/>
      <c r="P297" s="46"/>
      <c r="Q297" s="46"/>
      <c r="R297" s="47">
        <v>52</v>
      </c>
      <c r="S297" s="156"/>
      <c r="T297" s="48"/>
      <c r="U297" s="8">
        <f t="shared" ref="U297" si="1681">T298</f>
        <v>55</v>
      </c>
      <c r="V297" s="49"/>
      <c r="W297" s="50"/>
      <c r="X297" s="79">
        <f t="shared" ref="X297" si="1682">IF(Q298=0,0,R297/(Q298/1000*T298))</f>
        <v>9.5500459136822773</v>
      </c>
      <c r="Y297" s="51">
        <f t="shared" ref="Y297" si="1683">X297*T298</f>
        <v>525.25252525252529</v>
      </c>
      <c r="Z297" s="157"/>
      <c r="AA297" s="8">
        <f t="shared" ref="AA297" si="1684">Z298</f>
        <v>60</v>
      </c>
      <c r="AB297" s="46"/>
      <c r="AC297" s="46"/>
      <c r="AD297" s="79">
        <f t="shared" ref="AD297" si="1685">IF(Q298=0,0,R297/(Q298/1000*Z298))</f>
        <v>8.7542087542087543</v>
      </c>
      <c r="AE297" s="51">
        <f t="shared" ref="AE297" si="1686">AD297*Z298</f>
        <v>525.25252525252529</v>
      </c>
    </row>
    <row r="298" spans="1:31" x14ac:dyDescent="0.25">
      <c r="A298" s="199"/>
      <c r="B298" s="202"/>
      <c r="C298" s="205"/>
      <c r="D298" s="15">
        <v>202</v>
      </c>
      <c r="E298" s="6">
        <v>207.11500000000001</v>
      </c>
      <c r="F298" s="6">
        <v>99</v>
      </c>
      <c r="G298" s="10"/>
      <c r="H298" s="19">
        <v>55</v>
      </c>
      <c r="I298" s="8">
        <f t="shared" ref="I298" si="1687">H298</f>
        <v>55</v>
      </c>
      <c r="J298" s="72">
        <f t="shared" ref="J298" si="1688">CEILING(11.8*H298*H298/D298-F298,1)</f>
        <v>78</v>
      </c>
      <c r="K298" s="33">
        <f t="shared" ref="K298" si="1689">(((H298)*(H298))/(12.96*D298))-((9.81*(F298/1000))/1500)</f>
        <v>1.1548500341938639</v>
      </c>
      <c r="L298" s="80"/>
      <c r="M298" s="44"/>
      <c r="N298" s="148"/>
      <c r="O298" s="52">
        <v>202</v>
      </c>
      <c r="P298" s="53">
        <f t="shared" ref="P298" si="1690">(C297-B297)*1000-(R297+R299)</f>
        <v>205.46800000000007</v>
      </c>
      <c r="Q298" s="54">
        <v>99</v>
      </c>
      <c r="R298" s="55"/>
      <c r="S298" s="158"/>
      <c r="T298" s="52">
        <v>55</v>
      </c>
      <c r="U298" s="8">
        <f t="shared" ref="U298" si="1691">T298</f>
        <v>55</v>
      </c>
      <c r="V298" s="72">
        <f t="shared" ref="V298" si="1692">CEILING(11.8*T298*T298/O298-Q298,1)</f>
        <v>78</v>
      </c>
      <c r="W298" s="56">
        <f t="shared" ref="W298" si="1693">(((T298)*(T298))/(12.96*O298))-((9.81*(Q298/1000))/1500)</f>
        <v>1.1548500341938639</v>
      </c>
      <c r="X298" s="82"/>
      <c r="Y298" s="57"/>
      <c r="Z298" s="58">
        <v>60</v>
      </c>
      <c r="AA298" s="8">
        <f t="shared" ref="AA298" si="1694">Z298</f>
        <v>60</v>
      </c>
      <c r="AB298" s="72">
        <f t="shared" ref="AB298" si="1695">CEILING(11.8*Z298*Z298/O298-Q298,1)</f>
        <v>112</v>
      </c>
      <c r="AC298" s="56">
        <f t="shared" ref="AC298" si="1696">(((Z298)*(Z298))/(12.96*O298))-((9.81*(Q298/1000))/1500)</f>
        <v>1.3744900537513751</v>
      </c>
      <c r="AD298" s="84"/>
      <c r="AE298" s="57"/>
    </row>
    <row r="299" spans="1:31" ht="15.75" thickBot="1" x14ac:dyDescent="0.3">
      <c r="A299" s="200"/>
      <c r="B299" s="203"/>
      <c r="C299" s="206"/>
      <c r="D299" s="34"/>
      <c r="E299" s="35"/>
      <c r="F299" s="35"/>
      <c r="G299" s="36">
        <v>50</v>
      </c>
      <c r="H299" s="37"/>
      <c r="I299" s="38">
        <f t="shared" ref="I299" si="1697">H298</f>
        <v>55</v>
      </c>
      <c r="J299" s="35"/>
      <c r="K299" s="39"/>
      <c r="L299" s="79">
        <f t="shared" ref="L299" si="1698">IF(F298=0,0,G299/(F298/1000*H298))</f>
        <v>9.1827364554637274</v>
      </c>
      <c r="M299" s="75">
        <f t="shared" ref="M299" si="1699">L299*H298</f>
        <v>505.05050505050502</v>
      </c>
      <c r="N299" s="187"/>
      <c r="O299" s="59"/>
      <c r="P299" s="60"/>
      <c r="Q299" s="60"/>
      <c r="R299" s="61">
        <v>50</v>
      </c>
      <c r="S299" s="159"/>
      <c r="T299" s="59"/>
      <c r="U299" s="38">
        <f t="shared" ref="U299" si="1700">T298</f>
        <v>55</v>
      </c>
      <c r="V299" s="60"/>
      <c r="W299" s="62"/>
      <c r="X299" s="79">
        <f t="shared" ref="X299" si="1701">IF(Q298=0,0,R299/(Q298/1000*T298))</f>
        <v>9.1827364554637274</v>
      </c>
      <c r="Y299" s="63">
        <f t="shared" ref="Y299" si="1702">X299*T298</f>
        <v>505.05050505050502</v>
      </c>
      <c r="Z299" s="64"/>
      <c r="AA299" s="38">
        <f t="shared" ref="AA299" si="1703">Z298</f>
        <v>60</v>
      </c>
      <c r="AB299" s="60"/>
      <c r="AC299" s="60"/>
      <c r="AD299" s="79">
        <f t="shared" ref="AD299" si="1704">IF(Q298=0,0,R299/(Q298/1000*Z298))</f>
        <v>8.4175084175084169</v>
      </c>
      <c r="AE299" s="63">
        <f t="shared" ref="AE299" si="1705">AD299*Z298</f>
        <v>505.05050505050502</v>
      </c>
    </row>
    <row r="300" spans="1:31" ht="15.75" thickBot="1" x14ac:dyDescent="0.3">
      <c r="A300" s="3" t="s">
        <v>19</v>
      </c>
      <c r="B300" s="207">
        <f>(B301-C297)*1000</f>
        <v>20.898000000002526</v>
      </c>
      <c r="C300" s="208"/>
      <c r="D300" s="66"/>
      <c r="E300" s="40"/>
      <c r="F300" s="40"/>
      <c r="G300" s="40"/>
      <c r="H300" s="40"/>
      <c r="I300" s="40">
        <f t="shared" ref="I300" si="1706">IF(I299&gt;I302,I299,I302)</f>
        <v>55</v>
      </c>
      <c r="J300" s="40"/>
      <c r="K300" s="41"/>
      <c r="L300" s="40"/>
      <c r="M300" s="40"/>
      <c r="N300" s="149"/>
      <c r="O300" s="119"/>
      <c r="P300" s="42"/>
      <c r="Q300" s="42"/>
      <c r="R300" s="42"/>
      <c r="S300" s="40"/>
      <c r="T300" s="42"/>
      <c r="U300" s="40">
        <f t="shared" ref="U300" si="1707">IF(U299&gt;U302,U299,U302)</f>
        <v>55</v>
      </c>
      <c r="V300" s="42"/>
      <c r="W300" s="43"/>
      <c r="X300" s="83"/>
      <c r="Y300" s="42"/>
      <c r="Z300" s="42"/>
      <c r="AA300" s="40">
        <f t="shared" ref="AA300" si="1708">IF(AA299&gt;AA302,AA299,AA302)</f>
        <v>60</v>
      </c>
      <c r="AB300" s="42"/>
      <c r="AC300" s="42"/>
      <c r="AD300" s="83"/>
      <c r="AE300" s="132"/>
    </row>
    <row r="301" spans="1:31" x14ac:dyDescent="0.25">
      <c r="A301" s="198">
        <v>69</v>
      </c>
      <c r="B301" s="201">
        <v>27.468257000000001</v>
      </c>
      <c r="C301" s="204">
        <v>27.708521000000001</v>
      </c>
      <c r="D301" s="14"/>
      <c r="E301" s="9"/>
      <c r="F301" s="9"/>
      <c r="G301" s="7">
        <v>52</v>
      </c>
      <c r="H301" s="18"/>
      <c r="I301" s="8">
        <f t="shared" ref="I301" si="1709">H302</f>
        <v>55</v>
      </c>
      <c r="J301" s="9"/>
      <c r="K301" s="11"/>
      <c r="L301" s="79">
        <f t="shared" ref="L301" si="1710">IF(F302=0,0,G301/(F302/1000*H302))</f>
        <v>10.743801652892563</v>
      </c>
      <c r="M301" s="75">
        <f t="shared" ref="M301" si="1711">L301*H302</f>
        <v>590.90909090909099</v>
      </c>
      <c r="N301" s="147"/>
      <c r="O301" s="45"/>
      <c r="P301" s="46"/>
      <c r="Q301" s="46"/>
      <c r="R301" s="47">
        <v>49</v>
      </c>
      <c r="S301" s="156"/>
      <c r="T301" s="48"/>
      <c r="U301" s="8">
        <f t="shared" ref="U301" si="1712">T302</f>
        <v>55</v>
      </c>
      <c r="V301" s="49"/>
      <c r="W301" s="50"/>
      <c r="X301" s="79">
        <f t="shared" ref="X301" si="1713">IF(Q302=0,0,R301/(Q302/1000*T302))</f>
        <v>10.481283422459892</v>
      </c>
      <c r="Y301" s="51">
        <f t="shared" ref="Y301" si="1714">X301*T302</f>
        <v>576.47058823529403</v>
      </c>
      <c r="Z301" s="157"/>
      <c r="AA301" s="8">
        <f t="shared" ref="AA301" si="1715">Z302</f>
        <v>60</v>
      </c>
      <c r="AB301" s="46"/>
      <c r="AC301" s="46"/>
      <c r="AD301" s="79">
        <f t="shared" ref="AD301" si="1716">IF(Q302=0,0,R301/(Q302/1000*Z302))</f>
        <v>9.6078431372549016</v>
      </c>
      <c r="AE301" s="51">
        <f t="shared" ref="AE301" si="1717">AD301*Z302</f>
        <v>576.47058823529414</v>
      </c>
    </row>
    <row r="302" spans="1:31" x14ac:dyDescent="0.25">
      <c r="A302" s="199"/>
      <c r="B302" s="202"/>
      <c r="C302" s="205"/>
      <c r="D302" s="15">
        <v>203</v>
      </c>
      <c r="E302" s="6">
        <v>147.20699999999999</v>
      </c>
      <c r="F302" s="6">
        <v>88</v>
      </c>
      <c r="G302" s="10"/>
      <c r="H302" s="19">
        <v>55</v>
      </c>
      <c r="I302" s="8">
        <f t="shared" ref="I302" si="1718">H302</f>
        <v>55</v>
      </c>
      <c r="J302" s="72">
        <f t="shared" ref="J302" si="1719">CEILING(11.8*H302*H302/D302-F302,1)</f>
        <v>88</v>
      </c>
      <c r="K302" s="33">
        <f t="shared" ref="K302" si="1720">(((H302)*(H302))/(12.96*D302))-((9.81*(F302/1000))/1500)</f>
        <v>1.1492298683111355</v>
      </c>
      <c r="L302" s="80"/>
      <c r="M302" s="44"/>
      <c r="N302" s="148"/>
      <c r="O302" s="52">
        <v>203</v>
      </c>
      <c r="P302" s="53">
        <f t="shared" ref="P302" si="1721">(C301-B301)*1000-(R301+R303)</f>
        <v>148.26399999999981</v>
      </c>
      <c r="Q302" s="54">
        <v>85</v>
      </c>
      <c r="R302" s="55"/>
      <c r="S302" s="158"/>
      <c r="T302" s="52">
        <v>55</v>
      </c>
      <c r="U302" s="8">
        <f t="shared" ref="U302" si="1722">T302</f>
        <v>55</v>
      </c>
      <c r="V302" s="72">
        <f t="shared" ref="V302" si="1723">CEILING(11.8*T302*T302/O302-Q302,1)</f>
        <v>91</v>
      </c>
      <c r="W302" s="56">
        <f t="shared" ref="W302" si="1724">(((T302)*(T302))/(12.96*O302))-((9.81*(Q302/1000))/1500)</f>
        <v>1.1492494883111355</v>
      </c>
      <c r="X302" s="82"/>
      <c r="Y302" s="57"/>
      <c r="Z302" s="58">
        <v>60</v>
      </c>
      <c r="AA302" s="8">
        <f t="shared" ref="AA302" si="1725">Z302</f>
        <v>60</v>
      </c>
      <c r="AB302" s="72">
        <f t="shared" ref="AB302" si="1726">CEILING(11.8*Z302*Z302/O302-Q302,1)</f>
        <v>125</v>
      </c>
      <c r="AC302" s="56">
        <f t="shared" ref="AC302" si="1727">(((Z302)*(Z302))/(12.96*O302))-((9.81*(Q302/1000))/1500)</f>
        <v>1.3678075373289547</v>
      </c>
      <c r="AD302" s="84"/>
      <c r="AE302" s="57"/>
    </row>
    <row r="303" spans="1:31" ht="15.75" thickBot="1" x14ac:dyDescent="0.3">
      <c r="A303" s="200"/>
      <c r="B303" s="203"/>
      <c r="C303" s="206"/>
      <c r="D303" s="34"/>
      <c r="E303" s="35"/>
      <c r="F303" s="35"/>
      <c r="G303" s="36">
        <v>43</v>
      </c>
      <c r="H303" s="37"/>
      <c r="I303" s="38">
        <f t="shared" ref="I303" si="1728">H302</f>
        <v>55</v>
      </c>
      <c r="J303" s="35"/>
      <c r="K303" s="39"/>
      <c r="L303" s="79">
        <f t="shared" ref="L303" si="1729">IF(F302=0,0,G303/(F302/1000*H302))</f>
        <v>8.884297520661157</v>
      </c>
      <c r="M303" s="75">
        <f t="shared" ref="M303" si="1730">L303*H302</f>
        <v>488.63636363636363</v>
      </c>
      <c r="N303" s="187"/>
      <c r="O303" s="59"/>
      <c r="P303" s="60"/>
      <c r="Q303" s="60"/>
      <c r="R303" s="61">
        <v>43</v>
      </c>
      <c r="S303" s="159"/>
      <c r="T303" s="59"/>
      <c r="U303" s="38">
        <f t="shared" ref="U303" si="1731">T302</f>
        <v>55</v>
      </c>
      <c r="V303" s="60"/>
      <c r="W303" s="62"/>
      <c r="X303" s="79">
        <f t="shared" ref="X303" si="1732">IF(Q302=0,0,R303/(Q302/1000*T302))</f>
        <v>9.1978609625668444</v>
      </c>
      <c r="Y303" s="63">
        <f t="shared" ref="Y303" si="1733">X303*T302</f>
        <v>505.88235294117646</v>
      </c>
      <c r="Z303" s="64"/>
      <c r="AA303" s="38">
        <f t="shared" ref="AA303" si="1734">Z302</f>
        <v>60</v>
      </c>
      <c r="AB303" s="60"/>
      <c r="AC303" s="60"/>
      <c r="AD303" s="79">
        <f t="shared" ref="AD303" si="1735">IF(Q302=0,0,R303/(Q302/1000*Z302))</f>
        <v>8.4313725490196063</v>
      </c>
      <c r="AE303" s="63">
        <f t="shared" ref="AE303" si="1736">AD303*Z302</f>
        <v>505.88235294117635</v>
      </c>
    </row>
    <row r="304" spans="1:31" ht="15.75" thickBot="1" x14ac:dyDescent="0.3">
      <c r="A304" s="3" t="s">
        <v>19</v>
      </c>
      <c r="B304" s="207">
        <f>(B305-C301)*1000</f>
        <v>15.74499999999901</v>
      </c>
      <c r="C304" s="208"/>
      <c r="D304" s="66"/>
      <c r="E304" s="40"/>
      <c r="F304" s="40"/>
      <c r="G304" s="40"/>
      <c r="H304" s="40"/>
      <c r="I304" s="40">
        <f t="shared" ref="I304" si="1737">IF(I303&gt;I306,I303,I306)</f>
        <v>55</v>
      </c>
      <c r="J304" s="40"/>
      <c r="K304" s="41"/>
      <c r="L304" s="40"/>
      <c r="M304" s="40"/>
      <c r="N304" s="178"/>
      <c r="O304" s="119"/>
      <c r="P304" s="42"/>
      <c r="Q304" s="42"/>
      <c r="R304" s="42"/>
      <c r="S304" s="40"/>
      <c r="T304" s="42"/>
      <c r="U304" s="40">
        <f t="shared" ref="U304" si="1738">IF(U303&gt;U306,U303,U306)</f>
        <v>55</v>
      </c>
      <c r="V304" s="42"/>
      <c r="W304" s="43"/>
      <c r="X304" s="83"/>
      <c r="Y304" s="42"/>
      <c r="Z304" s="42"/>
      <c r="AA304" s="40">
        <f t="shared" ref="AA304" si="1739">IF(AA303&gt;AA306,AA303,AA306)</f>
        <v>60</v>
      </c>
      <c r="AB304" s="42"/>
      <c r="AC304" s="42"/>
      <c r="AD304" s="83"/>
      <c r="AE304" s="132"/>
    </row>
    <row r="305" spans="1:31" x14ac:dyDescent="0.25">
      <c r="A305" s="214">
        <v>70</v>
      </c>
      <c r="B305" s="201">
        <v>27.724266</v>
      </c>
      <c r="C305" s="204">
        <v>27.885394999999999</v>
      </c>
      <c r="D305" s="14"/>
      <c r="E305" s="9"/>
      <c r="F305" s="9"/>
      <c r="G305" s="7">
        <v>30</v>
      </c>
      <c r="H305" s="18"/>
      <c r="I305" s="8">
        <f t="shared" ref="I305" si="1740">H306</f>
        <v>50</v>
      </c>
      <c r="J305" s="9"/>
      <c r="K305" s="11"/>
      <c r="L305" s="79">
        <f t="shared" ref="L305" si="1741">IF(F306=0,0,G305/(F306/1000*H306))</f>
        <v>10.909090909090908</v>
      </c>
      <c r="M305" s="75">
        <f t="shared" ref="M305" si="1742">L305*H306</f>
        <v>545.45454545454538</v>
      </c>
      <c r="N305" s="147"/>
      <c r="O305" s="45"/>
      <c r="P305" s="46"/>
      <c r="Q305" s="46"/>
      <c r="R305" s="47">
        <v>33</v>
      </c>
      <c r="S305" s="156"/>
      <c r="T305" s="48"/>
      <c r="U305" s="8">
        <f t="shared" ref="U305" si="1743">T306</f>
        <v>50</v>
      </c>
      <c r="V305" s="49"/>
      <c r="W305" s="50"/>
      <c r="X305" s="79">
        <f t="shared" ref="X305" si="1744">IF(Q306=0,0,R305/(Q306/1000*T306))</f>
        <v>10</v>
      </c>
      <c r="Y305" s="51">
        <f t="shared" ref="Y305" si="1745">X305*T306</f>
        <v>500</v>
      </c>
      <c r="Z305" s="157"/>
      <c r="AA305" s="8">
        <f t="shared" ref="AA305" si="1746">Z306</f>
        <v>55</v>
      </c>
      <c r="AB305" s="46"/>
      <c r="AC305" s="46"/>
      <c r="AD305" s="79">
        <f t="shared" ref="AD305" si="1747">IF(Q306=0,0,R305/(Q306/1000*Z306))</f>
        <v>9.0909090909090899</v>
      </c>
      <c r="AE305" s="51">
        <f t="shared" ref="AE305" si="1748">AD305*Z306</f>
        <v>499.99999999999994</v>
      </c>
    </row>
    <row r="306" spans="1:31" ht="15.75" thickBot="1" x14ac:dyDescent="0.3">
      <c r="A306" s="215"/>
      <c r="B306" s="202"/>
      <c r="C306" s="205"/>
      <c r="D306" s="15">
        <v>430</v>
      </c>
      <c r="E306" s="6">
        <v>12.51</v>
      </c>
      <c r="F306" s="6">
        <v>55</v>
      </c>
      <c r="G306" s="10"/>
      <c r="H306" s="19">
        <v>50</v>
      </c>
      <c r="I306" s="8">
        <f t="shared" ref="I306" si="1749">H306</f>
        <v>50</v>
      </c>
      <c r="J306" s="72">
        <f t="shared" ref="J306" si="1750">CEILING(11.8*H306*H306/D306-F306,1)</f>
        <v>14</v>
      </c>
      <c r="K306" s="33">
        <f t="shared" ref="K306" si="1751">(((H306)*(H306))/(12.96*D306))-((9.81*(F306/1000))/1500)</f>
        <v>0.44824782225093307</v>
      </c>
      <c r="L306" s="80"/>
      <c r="M306" s="44"/>
      <c r="N306" s="148"/>
      <c r="O306" s="52">
        <v>430</v>
      </c>
      <c r="P306" s="53">
        <v>12.734</v>
      </c>
      <c r="Q306" s="54">
        <v>66</v>
      </c>
      <c r="R306" s="55"/>
      <c r="S306" s="158"/>
      <c r="T306" s="52">
        <v>50</v>
      </c>
      <c r="U306" s="8">
        <f t="shared" ref="U306" si="1752">T306</f>
        <v>50</v>
      </c>
      <c r="V306" s="72">
        <f t="shared" ref="V306" si="1753">CEILING(11.8*T306*T306/O306-Q306,1)</f>
        <v>3</v>
      </c>
      <c r="W306" s="56">
        <f t="shared" ref="W306" si="1754">(((T306)*(T306))/(12.96*O306))-((9.81*(Q306/1000))/1500)</f>
        <v>0.44817588225093308</v>
      </c>
      <c r="X306" s="82"/>
      <c r="Y306" s="57"/>
      <c r="Z306" s="58">
        <v>55</v>
      </c>
      <c r="AA306" s="8">
        <f t="shared" ref="AA306" si="1755">Z306</f>
        <v>55</v>
      </c>
      <c r="AB306" s="72">
        <f t="shared" ref="AB306" si="1756">CEILING(11.8*Z306*Z306/O306-Q306,1)</f>
        <v>18</v>
      </c>
      <c r="AC306" s="56">
        <f t="shared" ref="AC306" si="1757">(((Z306)*(Z306))/(12.96*O306))-((9.81*(Q306/1000))/1500)</f>
        <v>0.54238346192362907</v>
      </c>
      <c r="AD306" s="84"/>
      <c r="AE306" s="57"/>
    </row>
    <row r="307" spans="1:31" x14ac:dyDescent="0.25">
      <c r="A307" s="215"/>
      <c r="B307" s="202"/>
      <c r="C307" s="205"/>
      <c r="D307" s="134"/>
      <c r="E307" s="135"/>
      <c r="F307" s="135"/>
      <c r="G307" s="136">
        <v>0</v>
      </c>
      <c r="H307" s="137"/>
      <c r="I307" s="86">
        <f t="shared" ref="I307" si="1758">H308</f>
        <v>50</v>
      </c>
      <c r="J307" s="135"/>
      <c r="K307" s="138"/>
      <c r="L307" s="87">
        <f t="shared" ref="L307" si="1759">IF(F308=0,0,G307/(F308/1000*H308))</f>
        <v>0</v>
      </c>
      <c r="M307" s="139">
        <f t="shared" ref="M307" si="1760">L307*H308</f>
        <v>0</v>
      </c>
      <c r="N307" s="147"/>
      <c r="O307" s="48"/>
      <c r="P307" s="49"/>
      <c r="Q307" s="49"/>
      <c r="R307" s="115">
        <v>0</v>
      </c>
      <c r="S307" s="173"/>
      <c r="T307" s="48"/>
      <c r="U307" s="86">
        <f t="shared" ref="U307" si="1761">T308</f>
        <v>50</v>
      </c>
      <c r="V307" s="49"/>
      <c r="W307" s="50"/>
      <c r="X307" s="87">
        <f t="shared" ref="X307" si="1762">IF(Q308=0,0,R307/(Q308/1000*T308))</f>
        <v>0</v>
      </c>
      <c r="Y307" s="51">
        <f t="shared" ref="Y307" si="1763">X307*T308</f>
        <v>0</v>
      </c>
      <c r="Z307" s="112"/>
      <c r="AA307" s="86">
        <f t="shared" ref="AA307" si="1764">Z308</f>
        <v>55</v>
      </c>
      <c r="AB307" s="49"/>
      <c r="AC307" s="49"/>
      <c r="AD307" s="87">
        <f t="shared" ref="AD307" si="1765">IF(Q308=0,0,R307/(Q308/1000*Z308))</f>
        <v>0</v>
      </c>
      <c r="AE307" s="51">
        <f t="shared" ref="AE307" si="1766">AD307*Z308</f>
        <v>0</v>
      </c>
    </row>
    <row r="308" spans="1:31" ht="15.75" thickBot="1" x14ac:dyDescent="0.3">
      <c r="A308" s="215"/>
      <c r="B308" s="202"/>
      <c r="C308" s="205"/>
      <c r="D308" s="15">
        <v>193</v>
      </c>
      <c r="E308" s="6">
        <v>64.445999999999998</v>
      </c>
      <c r="F308" s="6">
        <v>55</v>
      </c>
      <c r="G308" s="10"/>
      <c r="H308" s="19">
        <v>50</v>
      </c>
      <c r="I308" s="8">
        <f t="shared" ref="I308" si="1767">H308</f>
        <v>50</v>
      </c>
      <c r="J308" s="72">
        <f t="shared" ref="J308" si="1768">CEILING(11.8*H308*H308/D308-F308,1)</f>
        <v>98</v>
      </c>
      <c r="K308" s="33">
        <f t="shared" ref="K308" si="1769">(((H308)*(H308))/(12.96*D308))-((9.81*(F308/1000))/1500)</f>
        <v>0.9991285620098509</v>
      </c>
      <c r="L308" s="80"/>
      <c r="M308" s="44"/>
      <c r="N308" s="148"/>
      <c r="O308" s="52">
        <v>188</v>
      </c>
      <c r="P308" s="53">
        <v>63.154000000000003</v>
      </c>
      <c r="Q308" s="54">
        <v>66</v>
      </c>
      <c r="R308" s="55"/>
      <c r="S308" s="158"/>
      <c r="T308" s="52">
        <v>50</v>
      </c>
      <c r="U308" s="8">
        <f t="shared" ref="U308" si="1770">T308</f>
        <v>50</v>
      </c>
      <c r="V308" s="72">
        <f t="shared" ref="V308" si="1771">CEILING(11.8*T308*T308/O308-Q308,1)</f>
        <v>91</v>
      </c>
      <c r="W308" s="56">
        <f t="shared" ref="W308" si="1772">(((T308)*(T308))/(12.96*O308))-((9.81*(Q308/1000))/1500)</f>
        <v>1.0256387566377725</v>
      </c>
      <c r="X308" s="82"/>
      <c r="Y308" s="57"/>
      <c r="Z308" s="58">
        <v>55</v>
      </c>
      <c r="AA308" s="8">
        <f t="shared" ref="AA308" si="1773">Z308</f>
        <v>55</v>
      </c>
      <c r="AB308" s="72">
        <f t="shared" ref="AB308" si="1774">CEILING(11.8*Z308*Z308/O308-Q308,1)</f>
        <v>124</v>
      </c>
      <c r="AC308" s="56">
        <f t="shared" ref="AC308" si="1775">(((Z308)*(Z308))/(12.96*O308))-((9.81*(Q308/1000))/1500)</f>
        <v>1.2411135399317048</v>
      </c>
      <c r="AD308" s="84"/>
      <c r="AE308" s="57"/>
    </row>
    <row r="309" spans="1:31" x14ac:dyDescent="0.25">
      <c r="A309" s="215"/>
      <c r="B309" s="202"/>
      <c r="C309" s="205"/>
      <c r="D309" s="134"/>
      <c r="E309" s="135"/>
      <c r="F309" s="135"/>
      <c r="G309" s="136">
        <v>0</v>
      </c>
      <c r="H309" s="137"/>
      <c r="I309" s="86">
        <f t="shared" ref="I309" si="1776">H310</f>
        <v>50</v>
      </c>
      <c r="J309" s="135"/>
      <c r="K309" s="138"/>
      <c r="L309" s="87">
        <f t="shared" ref="L309" si="1777">IF(F310=0,0,G309/(F310/1000*H310))</f>
        <v>0</v>
      </c>
      <c r="M309" s="139">
        <f t="shared" ref="M309" si="1778">L309*H310</f>
        <v>0</v>
      </c>
      <c r="N309" s="147"/>
      <c r="O309" s="48"/>
      <c r="P309" s="49"/>
      <c r="Q309" s="49"/>
      <c r="R309" s="115">
        <v>0</v>
      </c>
      <c r="S309" s="173"/>
      <c r="T309" s="48"/>
      <c r="U309" s="86">
        <f t="shared" ref="U309" si="1779">T310</f>
        <v>50</v>
      </c>
      <c r="V309" s="49"/>
      <c r="W309" s="50"/>
      <c r="X309" s="87">
        <f t="shared" ref="X309" si="1780">IF(Q310=0,0,R309/(Q310/1000*T310))</f>
        <v>0</v>
      </c>
      <c r="Y309" s="51">
        <f t="shared" ref="Y309" si="1781">X309*T310</f>
        <v>0</v>
      </c>
      <c r="Z309" s="112"/>
      <c r="AA309" s="86">
        <f t="shared" ref="AA309" si="1782">Z310</f>
        <v>55</v>
      </c>
      <c r="AB309" s="49"/>
      <c r="AC309" s="49"/>
      <c r="AD309" s="87">
        <f t="shared" ref="AD309" si="1783">IF(Q310=0,0,R309/(Q310/1000*Z310))</f>
        <v>0</v>
      </c>
      <c r="AE309" s="51">
        <f t="shared" ref="AE309" si="1784">AD309*Z310</f>
        <v>0</v>
      </c>
    </row>
    <row r="310" spans="1:31" x14ac:dyDescent="0.25">
      <c r="A310" s="215"/>
      <c r="B310" s="202"/>
      <c r="C310" s="205"/>
      <c r="D310" s="15">
        <v>320</v>
      </c>
      <c r="E310" s="6">
        <v>19.045000000000002</v>
      </c>
      <c r="F310" s="6">
        <v>55</v>
      </c>
      <c r="G310" s="10"/>
      <c r="H310" s="19">
        <v>50</v>
      </c>
      <c r="I310" s="8">
        <f t="shared" ref="I310" si="1785">H310</f>
        <v>50</v>
      </c>
      <c r="J310" s="72">
        <f t="shared" ref="J310" si="1786">CEILING(11.8*H310*H310/D310-F310,1)</f>
        <v>38</v>
      </c>
      <c r="K310" s="33">
        <f t="shared" ref="K310" si="1787">(((H310)*(H310))/(12.96*D310))-((9.81*(F310/1000))/1500)</f>
        <v>0.60245665802469128</v>
      </c>
      <c r="L310" s="80"/>
      <c r="M310" s="44"/>
      <c r="N310" s="148"/>
      <c r="O310" s="52">
        <v>350</v>
      </c>
      <c r="P310" s="53">
        <v>17.396999999999998</v>
      </c>
      <c r="Q310" s="54">
        <v>66</v>
      </c>
      <c r="R310" s="55"/>
      <c r="S310" s="158"/>
      <c r="T310" s="52">
        <v>50</v>
      </c>
      <c r="U310" s="8">
        <f t="shared" ref="U310" si="1788">T310</f>
        <v>50</v>
      </c>
      <c r="V310" s="72">
        <f t="shared" ref="V310" si="1789">CEILING(11.8*T310*T310/O310-Q310,1)</f>
        <v>19</v>
      </c>
      <c r="W310" s="56">
        <f t="shared" ref="W310" si="1790">(((T310)*(T310))/(12.96*O310))-((9.81*(Q310/1000))/1500)</f>
        <v>0.55071474447971791</v>
      </c>
      <c r="X310" s="82"/>
      <c r="Y310" s="57"/>
      <c r="Z310" s="58">
        <v>55</v>
      </c>
      <c r="AA310" s="8">
        <f t="shared" ref="AA310" si="1791">Z310</f>
        <v>55</v>
      </c>
      <c r="AB310" s="72">
        <f t="shared" ref="AB310" si="1792">CEILING(11.8*Z310*Z310/O310-Q310,1)</f>
        <v>36</v>
      </c>
      <c r="AC310" s="56">
        <f t="shared" ref="AC310" si="1793">(((Z310)*(Z310))/(12.96*O310))-((9.81*(Q310/1000))/1500)</f>
        <v>0.66645548522045861</v>
      </c>
      <c r="AD310" s="84"/>
      <c r="AE310" s="57"/>
    </row>
    <row r="311" spans="1:31" ht="15.75" thickBot="1" x14ac:dyDescent="0.3">
      <c r="A311" s="216"/>
      <c r="B311" s="203"/>
      <c r="C311" s="206"/>
      <c r="D311" s="141"/>
      <c r="E311" s="142"/>
      <c r="F311" s="142"/>
      <c r="G311" s="143">
        <v>30</v>
      </c>
      <c r="H311" s="144"/>
      <c r="I311" s="109">
        <f t="shared" ref="I311" si="1794">H310</f>
        <v>50</v>
      </c>
      <c r="J311" s="142"/>
      <c r="K311" s="145"/>
      <c r="L311" s="85">
        <f t="shared" ref="L311" si="1795">IF(F310=0,0,G311/(F310/1000*H310))</f>
        <v>10.909090909090908</v>
      </c>
      <c r="M311" s="146">
        <f t="shared" ref="M311" si="1796">L311*H310</f>
        <v>545.45454545454538</v>
      </c>
      <c r="N311" s="187"/>
      <c r="O311" s="76"/>
      <c r="P311" s="77"/>
      <c r="Q311" s="77"/>
      <c r="R311" s="125">
        <v>35</v>
      </c>
      <c r="S311" s="174"/>
      <c r="T311" s="76"/>
      <c r="U311" s="109">
        <f t="shared" ref="U311" si="1797">T310</f>
        <v>50</v>
      </c>
      <c r="V311" s="77"/>
      <c r="W311" s="94"/>
      <c r="X311" s="85">
        <f t="shared" ref="X311" si="1798">IF(Q310=0,0,R311/(Q310/1000*T310))</f>
        <v>10.606060606060606</v>
      </c>
      <c r="Y311" s="133">
        <f t="shared" ref="Y311" si="1799">X311*T310</f>
        <v>530.30303030303025</v>
      </c>
      <c r="Z311" s="114"/>
      <c r="AA311" s="109">
        <f t="shared" ref="AA311" si="1800">Z310</f>
        <v>55</v>
      </c>
      <c r="AB311" s="77"/>
      <c r="AC311" s="77"/>
      <c r="AD311" s="85">
        <f t="shared" ref="AD311" si="1801">IF(Q310=0,0,R311/(Q310/1000*Z310))</f>
        <v>9.641873278236913</v>
      </c>
      <c r="AE311" s="133">
        <f t="shared" ref="AE311" si="1802">AD311*Z310</f>
        <v>530.30303030303025</v>
      </c>
    </row>
    <row r="312" spans="1:31" ht="15.75" thickBot="1" x14ac:dyDescent="0.3">
      <c r="A312" s="3" t="s">
        <v>19</v>
      </c>
      <c r="B312" s="207">
        <f>(B313-C305)*1000</f>
        <v>29.015000000001123</v>
      </c>
      <c r="C312" s="208"/>
      <c r="D312" s="66"/>
      <c r="E312" s="40"/>
      <c r="F312" s="40"/>
      <c r="G312" s="40"/>
      <c r="H312" s="40"/>
      <c r="I312" s="40">
        <f t="shared" ref="I312" si="1803">IF(I311&gt;I314,I311,I314)</f>
        <v>55</v>
      </c>
      <c r="J312" s="40"/>
      <c r="K312" s="41"/>
      <c r="L312" s="40"/>
      <c r="M312" s="40"/>
      <c r="N312" s="178"/>
      <c r="O312" s="119"/>
      <c r="P312" s="42"/>
      <c r="Q312" s="42"/>
      <c r="R312" s="42"/>
      <c r="S312" s="40"/>
      <c r="T312" s="42"/>
      <c r="U312" s="40">
        <f t="shared" ref="U312" si="1804">IF(U311&gt;U314,U311,U314)</f>
        <v>55</v>
      </c>
      <c r="V312" s="42"/>
      <c r="W312" s="43"/>
      <c r="X312" s="83"/>
      <c r="Y312" s="42"/>
      <c r="Z312" s="42"/>
      <c r="AA312" s="40">
        <f t="shared" ref="AA312" si="1805">IF(AA311&gt;AA314,AA311,AA314)</f>
        <v>60</v>
      </c>
      <c r="AB312" s="42"/>
      <c r="AC312" s="42"/>
      <c r="AD312" s="83"/>
      <c r="AE312" s="132"/>
    </row>
    <row r="313" spans="1:31" x14ac:dyDescent="0.25">
      <c r="A313" s="214">
        <v>71</v>
      </c>
      <c r="B313" s="201">
        <v>27.91441</v>
      </c>
      <c r="C313" s="204">
        <v>28.327607</v>
      </c>
      <c r="D313" s="134"/>
      <c r="E313" s="135"/>
      <c r="F313" s="135"/>
      <c r="G313" s="136">
        <v>45</v>
      </c>
      <c r="H313" s="137"/>
      <c r="I313" s="86">
        <f t="shared" ref="I313" si="1806">H314</f>
        <v>55</v>
      </c>
      <c r="J313" s="135"/>
      <c r="K313" s="138"/>
      <c r="L313" s="87">
        <f t="shared" ref="L313" si="1807">IF(F314=0,0,G313/(F314/1000*H314))</f>
        <v>10.62573789846517</v>
      </c>
      <c r="M313" s="139">
        <f t="shared" ref="M313" si="1808">L313*H314</f>
        <v>584.41558441558436</v>
      </c>
      <c r="N313" s="147"/>
      <c r="O313" s="48"/>
      <c r="P313" s="49"/>
      <c r="Q313" s="49"/>
      <c r="R313" s="115">
        <v>47</v>
      </c>
      <c r="S313" s="173"/>
      <c r="T313" s="48"/>
      <c r="U313" s="86">
        <f t="shared" ref="U313" si="1809">T314</f>
        <v>55</v>
      </c>
      <c r="V313" s="49"/>
      <c r="W313" s="50"/>
      <c r="X313" s="87">
        <f t="shared" ref="X313" si="1810">IF(Q314=0,0,R313/(Q314/1000*T314))</f>
        <v>11.54791154791155</v>
      </c>
      <c r="Y313" s="51">
        <f t="shared" ref="Y313" si="1811">X313*T314</f>
        <v>635.13513513513522</v>
      </c>
      <c r="Z313" s="112"/>
      <c r="AA313" s="86">
        <f t="shared" ref="AA313" si="1812">Z314</f>
        <v>60</v>
      </c>
      <c r="AB313" s="49"/>
      <c r="AC313" s="49"/>
      <c r="AD313" s="87">
        <f t="shared" ref="AD313" si="1813">IF(Q314=0,0,R313/(Q314/1000*Z314))</f>
        <v>10.585585585585587</v>
      </c>
      <c r="AE313" s="51">
        <f t="shared" ref="AE313" si="1814">AD313*Z314</f>
        <v>635.13513513513522</v>
      </c>
    </row>
    <row r="314" spans="1:31" ht="15.75" thickBot="1" x14ac:dyDescent="0.3">
      <c r="A314" s="215"/>
      <c r="B314" s="202"/>
      <c r="C314" s="205"/>
      <c r="D314" s="15">
        <v>232</v>
      </c>
      <c r="E314" s="6">
        <v>131.07400000000001</v>
      </c>
      <c r="F314" s="6">
        <v>77</v>
      </c>
      <c r="G314" s="10"/>
      <c r="H314" s="19">
        <v>55</v>
      </c>
      <c r="I314" s="8">
        <f t="shared" ref="I314" si="1815">H314</f>
        <v>55</v>
      </c>
      <c r="J314" s="72">
        <f t="shared" ref="J314" si="1816">CEILING(11.8*H314*H314/D314-F314,1)</f>
        <v>77</v>
      </c>
      <c r="K314" s="33">
        <f t="shared" ref="K314" si="1817">(((H314)*(H314))/(12.96*D314))-((9.81*(F314/1000))/1500)</f>
        <v>1.0055761347722434</v>
      </c>
      <c r="L314" s="80"/>
      <c r="M314" s="44"/>
      <c r="N314" s="148"/>
      <c r="O314" s="52">
        <v>232</v>
      </c>
      <c r="P314" s="53">
        <v>129.38399999999999</v>
      </c>
      <c r="Q314" s="54">
        <v>74</v>
      </c>
      <c r="R314" s="55"/>
      <c r="S314" s="158"/>
      <c r="T314" s="52">
        <v>55</v>
      </c>
      <c r="U314" s="8">
        <f t="shared" ref="U314" si="1818">T314</f>
        <v>55</v>
      </c>
      <c r="V314" s="72">
        <f t="shared" ref="V314" si="1819">CEILING(11.8*T314*T314/O314-Q314,1)</f>
        <v>80</v>
      </c>
      <c r="W314" s="56">
        <f t="shared" ref="W314" si="1820">(((T314)*(T314))/(12.96*O314))-((9.81*(Q314/1000))/1500)</f>
        <v>1.0055957547722434</v>
      </c>
      <c r="X314" s="82"/>
      <c r="Y314" s="57"/>
      <c r="Z314" s="58">
        <v>60</v>
      </c>
      <c r="AA314" s="8">
        <f t="shared" ref="AA314" si="1821">Z314</f>
        <v>60</v>
      </c>
      <c r="AB314" s="72">
        <f t="shared" ref="AB314" si="1822">CEILING(11.8*Z314*Z314/O314-Q314,1)</f>
        <v>110</v>
      </c>
      <c r="AC314" s="56">
        <f t="shared" ref="AC314" si="1823">(((Z314)*(Z314))/(12.96*O314))-((9.81*(Q314/1000))/1500)</f>
        <v>1.1968340476628352</v>
      </c>
      <c r="AD314" s="84"/>
      <c r="AE314" s="57"/>
    </row>
    <row r="315" spans="1:31" x14ac:dyDescent="0.25">
      <c r="A315" s="215"/>
      <c r="B315" s="202"/>
      <c r="C315" s="205"/>
      <c r="D315" s="134"/>
      <c r="E315" s="135"/>
      <c r="F315" s="135"/>
      <c r="G315" s="136">
        <v>0</v>
      </c>
      <c r="H315" s="137"/>
      <c r="I315" s="86">
        <f t="shared" ref="I315" si="1824">H316</f>
        <v>55</v>
      </c>
      <c r="J315" s="135"/>
      <c r="K315" s="138"/>
      <c r="L315" s="87">
        <f t="shared" ref="L315" si="1825">IF(F316=0,0,G315/(F316/1000*H316))</f>
        <v>0</v>
      </c>
      <c r="M315" s="139">
        <f t="shared" ref="M315" si="1826">L315*H316</f>
        <v>0</v>
      </c>
      <c r="N315" s="147"/>
      <c r="O315" s="48"/>
      <c r="P315" s="49"/>
      <c r="Q315" s="49"/>
      <c r="R315" s="115">
        <v>0</v>
      </c>
      <c r="S315" s="173"/>
      <c r="T315" s="48"/>
      <c r="U315" s="86">
        <f t="shared" ref="U315" si="1827">T316</f>
        <v>55</v>
      </c>
      <c r="V315" s="49"/>
      <c r="W315" s="50"/>
      <c r="X315" s="87">
        <f t="shared" ref="X315" si="1828">IF(Q316=0,0,R315/(Q316/1000*T316))</f>
        <v>0</v>
      </c>
      <c r="Y315" s="51">
        <f t="shared" ref="Y315" si="1829">X315*T316</f>
        <v>0</v>
      </c>
      <c r="Z315" s="112"/>
      <c r="AA315" s="86">
        <f t="shared" ref="AA315" si="1830">Z316</f>
        <v>60</v>
      </c>
      <c r="AB315" s="49"/>
      <c r="AC315" s="49"/>
      <c r="AD315" s="87">
        <f t="shared" ref="AD315" si="1831">IF(Q316=0,0,R315/(Q316/1000*Z316))</f>
        <v>0</v>
      </c>
      <c r="AE315" s="51">
        <f t="shared" ref="AE315" si="1832">AD315*Z316</f>
        <v>0</v>
      </c>
    </row>
    <row r="316" spans="1:31" ht="15.75" thickBot="1" x14ac:dyDescent="0.3">
      <c r="A316" s="215"/>
      <c r="B316" s="202"/>
      <c r="C316" s="205"/>
      <c r="D316" s="15">
        <v>214</v>
      </c>
      <c r="E316" s="6">
        <v>65.241</v>
      </c>
      <c r="F316" s="6">
        <v>77</v>
      </c>
      <c r="G316" s="10"/>
      <c r="H316" s="19">
        <v>55</v>
      </c>
      <c r="I316" s="8">
        <f t="shared" ref="I316" si="1833">H316</f>
        <v>55</v>
      </c>
      <c r="J316" s="72">
        <f t="shared" ref="J316" si="1834">CEILING(11.8*H316*H316/D316-F316,1)</f>
        <v>90</v>
      </c>
      <c r="K316" s="33">
        <f t="shared" ref="K316" si="1835">(((H316)*(H316))/(12.96*D316))-((9.81*(F316/1000))/1500)</f>
        <v>1.090199662182993</v>
      </c>
      <c r="L316" s="80"/>
      <c r="M316" s="44"/>
      <c r="N316" s="148"/>
      <c r="O316" s="52">
        <v>214</v>
      </c>
      <c r="P316" s="53">
        <v>65.879000000000005</v>
      </c>
      <c r="Q316" s="54">
        <v>74</v>
      </c>
      <c r="R316" s="55"/>
      <c r="S316" s="158"/>
      <c r="T316" s="52">
        <v>55</v>
      </c>
      <c r="U316" s="8">
        <f t="shared" ref="U316" si="1836">T316</f>
        <v>55</v>
      </c>
      <c r="V316" s="72">
        <f t="shared" ref="V316" si="1837">CEILING(11.8*T316*T316/O316-Q316,1)</f>
        <v>93</v>
      </c>
      <c r="W316" s="56">
        <f t="shared" ref="W316" si="1838">(((T316)*(T316))/(12.96*O316))-((9.81*(Q316/1000))/1500)</f>
        <v>1.090219282182993</v>
      </c>
      <c r="X316" s="82"/>
      <c r="Y316" s="57"/>
      <c r="Z316" s="58">
        <v>60</v>
      </c>
      <c r="AA316" s="8">
        <f t="shared" ref="AA316" si="1839">Z316</f>
        <v>60</v>
      </c>
      <c r="AB316" s="72">
        <f t="shared" ref="AB316" si="1840">CEILING(11.8*Z316*Z316/O316-Q316,1)</f>
        <v>125</v>
      </c>
      <c r="AC316" s="56">
        <f t="shared" ref="AC316" si="1841">(((Z316)*(Z316))/(12.96*O316))-((9.81*(Q316/1000))/1500)</f>
        <v>1.2975430389615785</v>
      </c>
      <c r="AD316" s="84"/>
      <c r="AE316" s="57"/>
    </row>
    <row r="317" spans="1:31" x14ac:dyDescent="0.25">
      <c r="A317" s="215"/>
      <c r="B317" s="202"/>
      <c r="C317" s="205"/>
      <c r="D317" s="134"/>
      <c r="E317" s="135"/>
      <c r="F317" s="135"/>
      <c r="G317" s="136">
        <v>0</v>
      </c>
      <c r="H317" s="137"/>
      <c r="I317" s="86">
        <f t="shared" ref="I317" si="1842">H318</f>
        <v>50</v>
      </c>
      <c r="J317" s="135"/>
      <c r="K317" s="138"/>
      <c r="L317" s="87">
        <f t="shared" ref="L317" si="1843">IF(F318=0,0,G317/(F318/1000*H318))</f>
        <v>0</v>
      </c>
      <c r="M317" s="139">
        <f t="shared" ref="M317" si="1844">L317*H318</f>
        <v>0</v>
      </c>
      <c r="N317" s="147"/>
      <c r="O317" s="48"/>
      <c r="P317" s="49"/>
      <c r="Q317" s="49"/>
      <c r="R317" s="115">
        <v>0</v>
      </c>
      <c r="S317" s="173"/>
      <c r="T317" s="48"/>
      <c r="U317" s="86">
        <f t="shared" ref="U317" si="1845">T318</f>
        <v>55</v>
      </c>
      <c r="V317" s="49"/>
      <c r="W317" s="50"/>
      <c r="X317" s="87">
        <f t="shared" ref="X317" si="1846">IF(Q318=0,0,R317/(Q318/1000*T318))</f>
        <v>0</v>
      </c>
      <c r="Y317" s="51">
        <f t="shared" ref="Y317" si="1847">X317*T318</f>
        <v>0</v>
      </c>
      <c r="Z317" s="112"/>
      <c r="AA317" s="86">
        <f t="shared" ref="AA317" si="1848">Z318</f>
        <v>60</v>
      </c>
      <c r="AB317" s="49"/>
      <c r="AC317" s="49"/>
      <c r="AD317" s="87">
        <f t="shared" ref="AD317" si="1849">IF(Q318=0,0,R317/(Q318/1000*Z318))</f>
        <v>0</v>
      </c>
      <c r="AE317" s="51">
        <f t="shared" ref="AE317" si="1850">AD317*Z318</f>
        <v>0</v>
      </c>
    </row>
    <row r="318" spans="1:31" x14ac:dyDescent="0.25">
      <c r="A318" s="215"/>
      <c r="B318" s="202"/>
      <c r="C318" s="205"/>
      <c r="D318" s="15">
        <v>241</v>
      </c>
      <c r="E318" s="6">
        <v>120.952</v>
      </c>
      <c r="F318" s="6">
        <v>77</v>
      </c>
      <c r="G318" s="10"/>
      <c r="H318" s="19">
        <v>50</v>
      </c>
      <c r="I318" s="8">
        <f t="shared" ref="I318" si="1851">H318</f>
        <v>50</v>
      </c>
      <c r="J318" s="72">
        <f t="shared" ref="J318" si="1852">CEILING(11.8*H318*H318/D318-F318,1)</f>
        <v>46</v>
      </c>
      <c r="K318" s="33">
        <f t="shared" ref="K318" si="1853">(((H318)*(H318))/(12.96*D318))-((9.81*(F318/1000))/1500)</f>
        <v>0.79991648044772301</v>
      </c>
      <c r="L318" s="80"/>
      <c r="M318" s="44"/>
      <c r="N318" s="148"/>
      <c r="O318" s="52">
        <v>241</v>
      </c>
      <c r="P318" s="53">
        <v>120.958</v>
      </c>
      <c r="Q318" s="54">
        <v>74</v>
      </c>
      <c r="R318" s="55"/>
      <c r="S318" s="158"/>
      <c r="T318" s="52">
        <v>55</v>
      </c>
      <c r="U318" s="8">
        <f t="shared" ref="U318" si="1854">T318</f>
        <v>55</v>
      </c>
      <c r="V318" s="72">
        <f t="shared" ref="V318" si="1855">CEILING(11.8*T318*T318/O318-Q318,1)</f>
        <v>75</v>
      </c>
      <c r="W318" s="56">
        <f t="shared" ref="W318" si="1856">(((T318)*(T318))/(12.96*O318))-((9.81*(Q318/1000))/1500)</f>
        <v>0.96802431314174475</v>
      </c>
      <c r="X318" s="82"/>
      <c r="Y318" s="57"/>
      <c r="Z318" s="58">
        <v>60</v>
      </c>
      <c r="AA318" s="8">
        <f t="shared" ref="AA318" si="1857">Z318</f>
        <v>60</v>
      </c>
      <c r="AB318" s="72">
        <f t="shared" ref="AB318" si="1858">CEILING(11.8*Z318*Z318/O318-Q318,1)</f>
        <v>103</v>
      </c>
      <c r="AC318" s="56">
        <f t="shared" ref="AC318" si="1859">(((Z318)*(Z318))/(12.96*O318))-((9.81*(Q318/1000))/1500)</f>
        <v>1.152120927044721</v>
      </c>
      <c r="AD318" s="84"/>
      <c r="AE318" s="57"/>
    </row>
    <row r="319" spans="1:31" ht="15.75" thickBot="1" x14ac:dyDescent="0.3">
      <c r="A319" s="216"/>
      <c r="B319" s="203"/>
      <c r="C319" s="206"/>
      <c r="D319" s="141"/>
      <c r="E319" s="142"/>
      <c r="F319" s="142"/>
      <c r="G319" s="143">
        <v>50</v>
      </c>
      <c r="H319" s="144"/>
      <c r="I319" s="109">
        <f t="shared" ref="I319" si="1860">H318</f>
        <v>50</v>
      </c>
      <c r="J319" s="142"/>
      <c r="K319" s="145"/>
      <c r="L319" s="85">
        <f t="shared" ref="L319" si="1861">IF(F318=0,0,G319/(F318/1000*H318))</f>
        <v>12.987012987012987</v>
      </c>
      <c r="M319" s="146">
        <f t="shared" ref="M319" si="1862">L319*H318</f>
        <v>649.35064935064929</v>
      </c>
      <c r="N319" s="187"/>
      <c r="O319" s="76"/>
      <c r="P319" s="77"/>
      <c r="Q319" s="77"/>
      <c r="R319" s="125">
        <v>49.976999999999997</v>
      </c>
      <c r="S319" s="174"/>
      <c r="T319" s="76"/>
      <c r="U319" s="109">
        <f t="shared" ref="U319" si="1863">T318</f>
        <v>55</v>
      </c>
      <c r="V319" s="77"/>
      <c r="W319" s="94"/>
      <c r="X319" s="85">
        <f t="shared" ref="X319" si="1864">IF(Q318=0,0,R319/(Q318/1000*T318))</f>
        <v>12.27936117936118</v>
      </c>
      <c r="Y319" s="133">
        <f t="shared" ref="Y319" si="1865">X319*T318</f>
        <v>675.3648648648649</v>
      </c>
      <c r="Z319" s="114"/>
      <c r="AA319" s="109">
        <f t="shared" ref="AA319" si="1866">Z318</f>
        <v>60</v>
      </c>
      <c r="AB319" s="77"/>
      <c r="AC319" s="77"/>
      <c r="AD319" s="85">
        <f t="shared" ref="AD319" si="1867">IF(Q318=0,0,R319/(Q318/1000*Z318))</f>
        <v>11.256081081081081</v>
      </c>
      <c r="AE319" s="133">
        <f t="shared" ref="AE319" si="1868">AD319*Z318</f>
        <v>675.3648648648649</v>
      </c>
    </row>
    <row r="320" spans="1:31" ht="15.75" thickBot="1" x14ac:dyDescent="0.3">
      <c r="A320" s="3" t="s">
        <v>19</v>
      </c>
      <c r="B320" s="207">
        <f>(B321-C317)*1000</f>
        <v>28347.748</v>
      </c>
      <c r="C320" s="208"/>
      <c r="D320" s="66"/>
      <c r="E320" s="40"/>
      <c r="F320" s="40"/>
      <c r="G320" s="40"/>
      <c r="H320" s="40"/>
      <c r="I320" s="40">
        <f t="shared" ref="I320" si="1869">IF(I319&gt;I322,I319,I322)</f>
        <v>60</v>
      </c>
      <c r="J320" s="40"/>
      <c r="K320" s="41"/>
      <c r="L320" s="40"/>
      <c r="M320" s="40"/>
      <c r="N320" s="178"/>
      <c r="O320" s="119"/>
      <c r="P320" s="42"/>
      <c r="Q320" s="42"/>
      <c r="R320" s="42"/>
      <c r="S320" s="40"/>
      <c r="T320" s="42"/>
      <c r="U320" s="40">
        <f t="shared" ref="U320" si="1870">IF(U319&gt;U322,U319,U322)</f>
        <v>60</v>
      </c>
      <c r="V320" s="42"/>
      <c r="W320" s="43"/>
      <c r="X320" s="83"/>
      <c r="Y320" s="42"/>
      <c r="Z320" s="42"/>
      <c r="AA320" s="40">
        <f t="shared" ref="AA320" si="1871">IF(AA319&gt;AA322,AA319,AA322)</f>
        <v>60</v>
      </c>
      <c r="AB320" s="42"/>
      <c r="AC320" s="42"/>
      <c r="AD320" s="83"/>
      <c r="AE320" s="132"/>
    </row>
    <row r="321" spans="1:31" x14ac:dyDescent="0.25">
      <c r="A321" s="214">
        <v>72</v>
      </c>
      <c r="B321" s="201">
        <v>28.347747999999999</v>
      </c>
      <c r="C321" s="204">
        <v>28.781911000000001</v>
      </c>
      <c r="D321" s="134"/>
      <c r="E321" s="135"/>
      <c r="F321" s="135"/>
      <c r="G321" s="136">
        <v>50</v>
      </c>
      <c r="H321" s="137"/>
      <c r="I321" s="86">
        <f t="shared" ref="I321" si="1872">H322</f>
        <v>60</v>
      </c>
      <c r="J321" s="135"/>
      <c r="K321" s="138"/>
      <c r="L321" s="87">
        <f t="shared" ref="L321" si="1873">IF(F322=0,0,G321/(F322/1000*H322))</f>
        <v>11.737089201877934</v>
      </c>
      <c r="M321" s="139">
        <f t="shared" ref="M321" si="1874">L321*H322</f>
        <v>704.22535211267609</v>
      </c>
      <c r="N321" s="147"/>
      <c r="O321" s="48"/>
      <c r="P321" s="49"/>
      <c r="Q321" s="49"/>
      <c r="R321" s="115">
        <v>50</v>
      </c>
      <c r="S321" s="173"/>
      <c r="T321" s="48"/>
      <c r="U321" s="86">
        <f t="shared" ref="U321" si="1875">T322</f>
        <v>60</v>
      </c>
      <c r="V321" s="49"/>
      <c r="W321" s="50"/>
      <c r="X321" s="87">
        <f t="shared" ref="X321" si="1876">IF(Q322=0,0,R321/(Q322/1000*T322))</f>
        <v>11.904761904761905</v>
      </c>
      <c r="Y321" s="51">
        <f t="shared" ref="Y321" si="1877">X321*T322</f>
        <v>714.28571428571433</v>
      </c>
      <c r="Z321" s="112"/>
      <c r="AA321" s="86">
        <f t="shared" ref="AA321" si="1878">Z322</f>
        <v>60</v>
      </c>
      <c r="AB321" s="49"/>
      <c r="AC321" s="49"/>
      <c r="AD321" s="87">
        <f t="shared" ref="AD321" si="1879">IF(Q322=0,0,R321/(Q322/1000*Z322))</f>
        <v>11.904761904761905</v>
      </c>
      <c r="AE321" s="51">
        <f t="shared" ref="AE321" si="1880">AD321*Z322</f>
        <v>714.28571428571433</v>
      </c>
    </row>
    <row r="322" spans="1:31" ht="15.75" thickBot="1" x14ac:dyDescent="0.3">
      <c r="A322" s="215"/>
      <c r="B322" s="202"/>
      <c r="C322" s="205"/>
      <c r="D322" s="15">
        <v>272</v>
      </c>
      <c r="E322" s="6">
        <v>195.309</v>
      </c>
      <c r="F322" s="6">
        <v>71</v>
      </c>
      <c r="G322" s="10"/>
      <c r="H322" s="19">
        <v>60</v>
      </c>
      <c r="I322" s="8">
        <f t="shared" ref="I322" si="1881">H322</f>
        <v>60</v>
      </c>
      <c r="J322" s="72">
        <f t="shared" ref="J322" si="1882">CEILING(11.8*H322*H322/D322-F322,1)</f>
        <v>86</v>
      </c>
      <c r="K322" s="33">
        <f t="shared" ref="K322" si="1883">(((H322)*(H322))/(12.96*D322))-((9.81*(F322/1000))/1500)</f>
        <v>1.0207774900653594</v>
      </c>
      <c r="L322" s="80"/>
      <c r="M322" s="44"/>
      <c r="N322" s="148"/>
      <c r="O322" s="52">
        <v>272</v>
      </c>
      <c r="P322" s="53">
        <v>180.71100000000001</v>
      </c>
      <c r="Q322" s="54">
        <v>70</v>
      </c>
      <c r="R322" s="55"/>
      <c r="S322" s="158"/>
      <c r="T322" s="52">
        <v>60</v>
      </c>
      <c r="U322" s="8">
        <f t="shared" ref="U322" si="1884">T322</f>
        <v>60</v>
      </c>
      <c r="V322" s="72">
        <f t="shared" ref="V322" si="1885">CEILING(11.8*T322*T322/O322-Q322,1)</f>
        <v>87</v>
      </c>
      <c r="W322" s="56">
        <f t="shared" ref="W322" si="1886">(((T322)*(T322))/(12.96*O322))-((9.81*(Q322/1000))/1500)</f>
        <v>1.0207840300653594</v>
      </c>
      <c r="X322" s="82"/>
      <c r="Y322" s="57"/>
      <c r="Z322" s="58">
        <v>60</v>
      </c>
      <c r="AA322" s="8">
        <f t="shared" ref="AA322" si="1887">Z322</f>
        <v>60</v>
      </c>
      <c r="AB322" s="72">
        <f t="shared" ref="AB322" si="1888">CEILING(11.8*Z322*Z322/O322-Q322,1)</f>
        <v>87</v>
      </c>
      <c r="AC322" s="56">
        <f t="shared" ref="AC322" si="1889">(((Z322)*(Z322))/(12.96*O322))-((9.81*(Q322/1000))/1500)</f>
        <v>1.0207840300653594</v>
      </c>
      <c r="AD322" s="84"/>
      <c r="AE322" s="57"/>
    </row>
    <row r="323" spans="1:31" x14ac:dyDescent="0.25">
      <c r="A323" s="215"/>
      <c r="B323" s="202"/>
      <c r="C323" s="205"/>
      <c r="D323" s="134"/>
      <c r="E323" s="135"/>
      <c r="F323" s="135"/>
      <c r="G323" s="136">
        <v>0</v>
      </c>
      <c r="H323" s="137"/>
      <c r="I323" s="86">
        <f t="shared" ref="I323" si="1890">H324</f>
        <v>60</v>
      </c>
      <c r="J323" s="135"/>
      <c r="K323" s="138"/>
      <c r="L323" s="87">
        <f t="shared" ref="L323" si="1891">IF(F324=0,0,G323/(F324/1000*H324))</f>
        <v>0</v>
      </c>
      <c r="M323" s="139">
        <f t="shared" ref="M323" si="1892">L323*H324</f>
        <v>0</v>
      </c>
      <c r="N323" s="147"/>
      <c r="O323" s="48"/>
      <c r="P323" s="49"/>
      <c r="Q323" s="49"/>
      <c r="R323" s="115">
        <v>0</v>
      </c>
      <c r="S323" s="173"/>
      <c r="T323" s="48"/>
      <c r="U323" s="86">
        <f t="shared" ref="U323" si="1893">T324</f>
        <v>60</v>
      </c>
      <c r="V323" s="49"/>
      <c r="W323" s="50"/>
      <c r="X323" s="87">
        <f t="shared" ref="X323" si="1894">IF(Q324=0,0,R323/(Q324/1000*T324))</f>
        <v>0</v>
      </c>
      <c r="Y323" s="51">
        <f t="shared" ref="Y323" si="1895">X323*T324</f>
        <v>0</v>
      </c>
      <c r="Z323" s="112"/>
      <c r="AA323" s="86">
        <f t="shared" ref="AA323" si="1896">Z324</f>
        <v>60</v>
      </c>
      <c r="AB323" s="49"/>
      <c r="AC323" s="49"/>
      <c r="AD323" s="87">
        <f t="shared" ref="AD323" si="1897">IF(Q324=0,0,R323/(Q324/1000*Z324))</f>
        <v>0</v>
      </c>
      <c r="AE323" s="51">
        <f t="shared" ref="AE323" si="1898">AD323*Z324</f>
        <v>0</v>
      </c>
    </row>
    <row r="324" spans="1:31" ht="15.75" thickBot="1" x14ac:dyDescent="0.3">
      <c r="A324" s="215"/>
      <c r="B324" s="202"/>
      <c r="C324" s="205"/>
      <c r="D324" s="15">
        <v>291.39</v>
      </c>
      <c r="E324" s="6">
        <v>53.640999999999998</v>
      </c>
      <c r="F324" s="6">
        <v>71</v>
      </c>
      <c r="G324" s="10"/>
      <c r="H324" s="19">
        <v>60</v>
      </c>
      <c r="I324" s="8">
        <f t="shared" ref="I324" si="1899">H324</f>
        <v>60</v>
      </c>
      <c r="J324" s="72">
        <f t="shared" ref="J324" si="1900">CEILING(11.8*H324*H324/D324-F324,1)</f>
        <v>75</v>
      </c>
      <c r="K324" s="33">
        <f t="shared" ref="K324" si="1901">(((H324)*(H324))/(12.96*D324))-((9.81*(F324/1000))/1500)</f>
        <v>0.95282087149585704</v>
      </c>
      <c r="L324" s="80"/>
      <c r="M324" s="44"/>
      <c r="N324" s="148"/>
      <c r="O324" s="52">
        <v>281.08199999999999</v>
      </c>
      <c r="P324" s="53">
        <v>92.691999999999993</v>
      </c>
      <c r="Q324" s="54">
        <v>70</v>
      </c>
      <c r="R324" s="55"/>
      <c r="S324" s="158"/>
      <c r="T324" s="52">
        <v>60</v>
      </c>
      <c r="U324" s="8">
        <f t="shared" ref="U324" si="1902">T324</f>
        <v>60</v>
      </c>
      <c r="V324" s="72">
        <f t="shared" ref="V324" si="1903">CEILING(11.8*T324*T324/O324-Q324,1)</f>
        <v>82</v>
      </c>
      <c r="W324" s="56">
        <f t="shared" ref="W324" si="1904">(((T324)*(T324))/(12.96*O324))-((9.81*(Q324/1000))/1500)</f>
        <v>0.98778683244810339</v>
      </c>
      <c r="X324" s="82"/>
      <c r="Y324" s="57"/>
      <c r="Z324" s="58">
        <v>60</v>
      </c>
      <c r="AA324" s="8">
        <f t="shared" ref="AA324" si="1905">Z324</f>
        <v>60</v>
      </c>
      <c r="AB324" s="72">
        <f t="shared" ref="AB324" si="1906">CEILING(11.8*Z324*Z324/O324-Q324,1)</f>
        <v>82</v>
      </c>
      <c r="AC324" s="56">
        <f t="shared" ref="AC324" si="1907">(((Z324)*(Z324))/(12.96*O324))-((9.81*(Q324/1000))/1500)</f>
        <v>0.98778683244810339</v>
      </c>
      <c r="AD324" s="84"/>
      <c r="AE324" s="57"/>
    </row>
    <row r="325" spans="1:31" x14ac:dyDescent="0.25">
      <c r="A325" s="215"/>
      <c r="B325" s="202"/>
      <c r="C325" s="205"/>
      <c r="D325" s="134"/>
      <c r="E325" s="135"/>
      <c r="F325" s="135"/>
      <c r="G325" s="136">
        <v>0</v>
      </c>
      <c r="H325" s="137"/>
      <c r="I325" s="86">
        <f t="shared" ref="I325" si="1908">H326</f>
        <v>60</v>
      </c>
      <c r="J325" s="135"/>
      <c r="K325" s="138"/>
      <c r="L325" s="87">
        <f t="shared" ref="L325" si="1909">IF(F326=0,0,G325/(F326/1000*H326))</f>
        <v>0</v>
      </c>
      <c r="M325" s="139">
        <f t="shared" ref="M325" si="1910">L325*H326</f>
        <v>0</v>
      </c>
      <c r="N325" s="147"/>
      <c r="O325" s="48"/>
      <c r="P325" s="49"/>
      <c r="Q325" s="49"/>
      <c r="R325" s="115">
        <v>0</v>
      </c>
      <c r="S325" s="173"/>
      <c r="T325" s="48"/>
      <c r="U325" s="86">
        <f t="shared" ref="U325" si="1911">T326</f>
        <v>60</v>
      </c>
      <c r="V325" s="49"/>
      <c r="W325" s="50"/>
      <c r="X325" s="87">
        <f t="shared" ref="X325" si="1912">IF(Q326=0,0,R325/(Q326/1000*T326))</f>
        <v>0</v>
      </c>
      <c r="Y325" s="51">
        <f t="shared" ref="Y325" si="1913">X325*T326</f>
        <v>0</v>
      </c>
      <c r="Z325" s="112"/>
      <c r="AA325" s="86">
        <f t="shared" ref="AA325" si="1914">Z326</f>
        <v>60</v>
      </c>
      <c r="AB325" s="49"/>
      <c r="AC325" s="49"/>
      <c r="AD325" s="87">
        <f t="shared" ref="AD325" si="1915">IF(Q326=0,0,R325/(Q326/1000*Z326))</f>
        <v>0</v>
      </c>
      <c r="AE325" s="51">
        <f t="shared" ref="AE325" si="1916">AD325*Z326</f>
        <v>0</v>
      </c>
    </row>
    <row r="326" spans="1:31" ht="15.75" thickBot="1" x14ac:dyDescent="0.3">
      <c r="A326" s="215"/>
      <c r="B326" s="202"/>
      <c r="C326" s="205"/>
      <c r="D326" s="15">
        <v>250</v>
      </c>
      <c r="E326" s="6">
        <v>30.242000000000001</v>
      </c>
      <c r="F326" s="6">
        <v>70</v>
      </c>
      <c r="G326" s="10"/>
      <c r="H326" s="19">
        <v>60</v>
      </c>
      <c r="I326" s="8">
        <f t="shared" ref="I326" si="1917">H326</f>
        <v>60</v>
      </c>
      <c r="J326" s="72">
        <f t="shared" ref="J326" si="1918">CEILING(11.8*H326*H326/D326-F326,1)</f>
        <v>100</v>
      </c>
      <c r="K326" s="33">
        <f t="shared" ref="K326" si="1919">(((H326)*(H326))/(12.96*D326))-((9.81*(F326/1000))/1500)</f>
        <v>1.1106533111111112</v>
      </c>
      <c r="L326" s="80"/>
      <c r="M326" s="44"/>
      <c r="N326" s="148"/>
      <c r="O326" s="52">
        <v>250</v>
      </c>
      <c r="P326" s="53">
        <v>19.497</v>
      </c>
      <c r="Q326" s="54">
        <v>70</v>
      </c>
      <c r="R326" s="55"/>
      <c r="S326" s="158"/>
      <c r="T326" s="52">
        <v>60</v>
      </c>
      <c r="U326" s="8">
        <f t="shared" ref="U326" si="1920">T326</f>
        <v>60</v>
      </c>
      <c r="V326" s="72">
        <f t="shared" ref="V326" si="1921">CEILING(11.8*T326*T326/O326-Q326,1)</f>
        <v>100</v>
      </c>
      <c r="W326" s="56">
        <f t="shared" ref="W326" si="1922">(((T326)*(T326))/(12.96*O326))-((9.81*(Q326/1000))/1500)</f>
        <v>1.1106533111111112</v>
      </c>
      <c r="X326" s="82"/>
      <c r="Y326" s="57"/>
      <c r="Z326" s="58">
        <v>60</v>
      </c>
      <c r="AA326" s="8">
        <f t="shared" ref="AA326" si="1923">Z326</f>
        <v>60</v>
      </c>
      <c r="AB326" s="72">
        <f t="shared" ref="AB326" si="1924">CEILING(11.8*Z326*Z326/O326-Q326,1)</f>
        <v>100</v>
      </c>
      <c r="AC326" s="56">
        <f t="shared" ref="AC326" si="1925">(((Z326)*(Z326))/(12.96*O326))-((9.81*(Q326/1000))/1500)</f>
        <v>1.1106533111111112</v>
      </c>
      <c r="AD326" s="84"/>
      <c r="AE326" s="57"/>
    </row>
    <row r="327" spans="1:31" x14ac:dyDescent="0.25">
      <c r="A327" s="215"/>
      <c r="B327" s="202"/>
      <c r="C327" s="205"/>
      <c r="D327" s="134"/>
      <c r="E327" s="135"/>
      <c r="F327" s="135"/>
      <c r="G327" s="136">
        <v>0</v>
      </c>
      <c r="H327" s="137"/>
      <c r="I327" s="86">
        <f t="shared" ref="I327" si="1926">H328</f>
        <v>60</v>
      </c>
      <c r="J327" s="135"/>
      <c r="K327" s="138"/>
      <c r="L327" s="87">
        <f t="shared" ref="L327" si="1927">IF(F328=0,0,G327/(F328/1000*H328))</f>
        <v>0</v>
      </c>
      <c r="M327" s="139">
        <f t="shared" ref="M327" si="1928">L327*H328</f>
        <v>0</v>
      </c>
      <c r="N327" s="147"/>
      <c r="O327" s="48"/>
      <c r="P327" s="49"/>
      <c r="Q327" s="49"/>
      <c r="R327" s="115">
        <v>0</v>
      </c>
      <c r="S327" s="173"/>
      <c r="T327" s="48"/>
      <c r="U327" s="86">
        <f t="shared" ref="U327" si="1929">T328</f>
        <v>60</v>
      </c>
      <c r="V327" s="49"/>
      <c r="W327" s="50"/>
      <c r="X327" s="87">
        <f t="shared" ref="X327" si="1930">IF(Q328=0,0,R327/(Q328/1000*T328))</f>
        <v>0</v>
      </c>
      <c r="Y327" s="51">
        <f t="shared" ref="Y327" si="1931">X327*T328</f>
        <v>0</v>
      </c>
      <c r="Z327" s="112"/>
      <c r="AA327" s="86">
        <f t="shared" ref="AA327" si="1932">Z328</f>
        <v>60</v>
      </c>
      <c r="AB327" s="49"/>
      <c r="AC327" s="49"/>
      <c r="AD327" s="87">
        <f t="shared" ref="AD327" si="1933">IF(Q328=0,0,R327/(Q328/1000*Z328))</f>
        <v>0</v>
      </c>
      <c r="AE327" s="51">
        <f t="shared" ref="AE327" si="1934">AD327*Z328</f>
        <v>0</v>
      </c>
    </row>
    <row r="328" spans="1:31" x14ac:dyDescent="0.25">
      <c r="A328" s="215"/>
      <c r="B328" s="202"/>
      <c r="C328" s="205"/>
      <c r="D328" s="15">
        <v>280</v>
      </c>
      <c r="E328" s="6">
        <v>58.125999999999998</v>
      </c>
      <c r="F328" s="6">
        <v>71</v>
      </c>
      <c r="G328" s="10"/>
      <c r="H328" s="19">
        <v>60</v>
      </c>
      <c r="I328" s="8">
        <f t="shared" ref="I328" si="1935">H328</f>
        <v>60</v>
      </c>
      <c r="J328" s="72">
        <f t="shared" ref="J328" si="1936">CEILING(11.8*H328*H328/D328-F328,1)</f>
        <v>81</v>
      </c>
      <c r="K328" s="33">
        <f t="shared" ref="K328" si="1937">(((H328)*(H328))/(12.96*D328))-((9.81*(F328/1000))/1500)</f>
        <v>0.99159915206349203</v>
      </c>
      <c r="L328" s="80"/>
      <c r="M328" s="44"/>
      <c r="N328" s="148"/>
      <c r="O328" s="52">
        <v>281.23500000000001</v>
      </c>
      <c r="P328" s="53">
        <v>70</v>
      </c>
      <c r="Q328" s="54">
        <v>70</v>
      </c>
      <c r="R328" s="54"/>
      <c r="S328" s="158"/>
      <c r="T328" s="52">
        <v>60</v>
      </c>
      <c r="U328" s="8">
        <f t="shared" ref="U328" si="1938">T328</f>
        <v>60</v>
      </c>
      <c r="V328" s="72">
        <f t="shared" ref="V328" si="1939">CEILING(11.8*T328*T328/O328-Q328,1)</f>
        <v>82</v>
      </c>
      <c r="W328" s="56">
        <f t="shared" ref="W328" si="1940">(((T328)*(T328))/(12.96*O328))-((9.81*(Q328/1000))/1500)</f>
        <v>0.98724919869425121</v>
      </c>
      <c r="X328" s="82"/>
      <c r="Y328" s="57"/>
      <c r="Z328" s="58">
        <v>60</v>
      </c>
      <c r="AA328" s="8">
        <f t="shared" ref="AA328" si="1941">Z328</f>
        <v>60</v>
      </c>
      <c r="AB328" s="72">
        <f t="shared" ref="AB328" si="1942">CEILING(11.8*Z328*Z328/O328-Q328,1)</f>
        <v>82</v>
      </c>
      <c r="AC328" s="56">
        <f t="shared" ref="AC328" si="1943">(((Z328)*(Z328))/(12.96*O328))-((9.81*(Q328/1000))/1500)</f>
        <v>0.98724919869425121</v>
      </c>
      <c r="AD328" s="84"/>
      <c r="AE328" s="57"/>
    </row>
    <row r="329" spans="1:31" ht="15.75" thickBot="1" x14ac:dyDescent="0.3">
      <c r="A329" s="216"/>
      <c r="B329" s="203"/>
      <c r="C329" s="206"/>
      <c r="D329" s="141"/>
      <c r="E329" s="142"/>
      <c r="F329" s="142"/>
      <c r="G329" s="143">
        <v>48</v>
      </c>
      <c r="H329" s="144"/>
      <c r="I329" s="109">
        <f t="shared" ref="I329" si="1944">H328</f>
        <v>60</v>
      </c>
      <c r="J329" s="142"/>
      <c r="K329" s="145"/>
      <c r="L329" s="85">
        <f t="shared" ref="L329" si="1945">IF(F328=0,0,G329/(F328/1000*H328))</f>
        <v>11.267605633802818</v>
      </c>
      <c r="M329" s="146">
        <f t="shared" ref="M329" si="1946">L329*H328</f>
        <v>676.05633802816908</v>
      </c>
      <c r="N329" s="187"/>
      <c r="O329" s="76"/>
      <c r="P329" s="77"/>
      <c r="Q329" s="77"/>
      <c r="R329" s="125">
        <v>45.124000000000002</v>
      </c>
      <c r="S329" s="174"/>
      <c r="T329" s="76"/>
      <c r="U329" s="109">
        <f t="shared" ref="U329" si="1947">T328</f>
        <v>60</v>
      </c>
      <c r="V329" s="77"/>
      <c r="W329" s="94"/>
      <c r="X329" s="85">
        <f t="shared" ref="X329" si="1948">IF(Q328=0,0,R329/(Q328/1000*T328))</f>
        <v>10.743809523809524</v>
      </c>
      <c r="Y329" s="133">
        <f t="shared" ref="Y329" si="1949">X329*T328</f>
        <v>644.62857142857149</v>
      </c>
      <c r="Z329" s="114"/>
      <c r="AA329" s="109">
        <f t="shared" ref="AA329" si="1950">Z328</f>
        <v>60</v>
      </c>
      <c r="AB329" s="77"/>
      <c r="AC329" s="77"/>
      <c r="AD329" s="85">
        <f t="shared" ref="AD329" si="1951">IF(Q328=0,0,R329/(Q328/1000*Z328))</f>
        <v>10.743809523809524</v>
      </c>
      <c r="AE329" s="133">
        <f t="shared" ref="AE329" si="1952">AD329*Z328</f>
        <v>644.62857142857149</v>
      </c>
    </row>
    <row r="330" spans="1:31" ht="15.75" thickBot="1" x14ac:dyDescent="0.3">
      <c r="A330" s="3" t="s">
        <v>19</v>
      </c>
      <c r="B330" s="207">
        <f>(B331-C327)*1000</f>
        <v>28802.938999999998</v>
      </c>
      <c r="C330" s="208"/>
      <c r="D330" s="66"/>
      <c r="E330" s="40"/>
      <c r="F330" s="40"/>
      <c r="G330" s="40"/>
      <c r="H330" s="40"/>
      <c r="I330" s="40">
        <f t="shared" ref="I330" si="1953">IF(I329&gt;I332,I329,I332)</f>
        <v>60</v>
      </c>
      <c r="J330" s="40"/>
      <c r="K330" s="41"/>
      <c r="L330" s="40"/>
      <c r="M330" s="40"/>
      <c r="N330" s="178"/>
      <c r="O330" s="119"/>
      <c r="P330" s="42"/>
      <c r="Q330" s="42"/>
      <c r="R330" s="42"/>
      <c r="S330" s="40"/>
      <c r="T330" s="42"/>
      <c r="U330" s="40">
        <f t="shared" ref="U330" si="1954">IF(U329&gt;U332,U329,U332)</f>
        <v>60</v>
      </c>
      <c r="V330" s="42"/>
      <c r="W330" s="43"/>
      <c r="X330" s="83"/>
      <c r="Y330" s="42"/>
      <c r="Z330" s="42"/>
      <c r="AA330" s="40">
        <f t="shared" ref="AA330" si="1955">IF(AA329&gt;AA332,AA329,AA332)</f>
        <v>60</v>
      </c>
      <c r="AB330" s="42"/>
      <c r="AC330" s="42"/>
      <c r="AD330" s="83"/>
      <c r="AE330" s="132"/>
    </row>
    <row r="331" spans="1:31" x14ac:dyDescent="0.25">
      <c r="A331" s="209">
        <v>73</v>
      </c>
      <c r="B331" s="201">
        <v>28.802938999999999</v>
      </c>
      <c r="C331" s="204">
        <v>29.086223</v>
      </c>
      <c r="D331" s="134"/>
      <c r="E331" s="135"/>
      <c r="F331" s="135"/>
      <c r="G331" s="136">
        <v>75.53</v>
      </c>
      <c r="H331" s="137"/>
      <c r="I331" s="86">
        <f t="shared" ref="I331" si="1956">H332</f>
        <v>55</v>
      </c>
      <c r="J331" s="135"/>
      <c r="K331" s="138"/>
      <c r="L331" s="87">
        <f t="shared" ref="L331" si="1957">IF(F332=0,0,G331/(F332/1000*H332))</f>
        <v>16.156149732620317</v>
      </c>
      <c r="M331" s="139">
        <f t="shared" ref="M331" si="1958">L331*H332</f>
        <v>888.58823529411745</v>
      </c>
      <c r="N331" s="147"/>
      <c r="O331" s="48"/>
      <c r="P331" s="49"/>
      <c r="Q331" s="49"/>
      <c r="R331" s="115">
        <v>75.53</v>
      </c>
      <c r="S331" s="173"/>
      <c r="T331" s="48"/>
      <c r="U331" s="86">
        <f t="shared" ref="U331" si="1959">T332</f>
        <v>55</v>
      </c>
      <c r="V331" s="49"/>
      <c r="W331" s="50"/>
      <c r="X331" s="87">
        <f t="shared" ref="X331" si="1960">IF(Q332=0,0,R331/(Q332/1000*T332))</f>
        <v>16.156149732620317</v>
      </c>
      <c r="Y331" s="51">
        <f t="shared" ref="Y331" si="1961">X331*T332</f>
        <v>888.58823529411745</v>
      </c>
      <c r="Z331" s="112"/>
      <c r="AA331" s="86">
        <f t="shared" ref="AA331" si="1962">Z332</f>
        <v>60</v>
      </c>
      <c r="AB331" s="49"/>
      <c r="AC331" s="49"/>
      <c r="AD331" s="87">
        <f t="shared" ref="AD331" si="1963">IF(Q332=0,0,R331/(Q332/1000*Z332))</f>
        <v>14.809803921568626</v>
      </c>
      <c r="AE331" s="51">
        <f t="shared" ref="AE331" si="1964">AD331*Z332</f>
        <v>888.58823529411757</v>
      </c>
    </row>
    <row r="332" spans="1:31" x14ac:dyDescent="0.25">
      <c r="A332" s="199"/>
      <c r="B332" s="202"/>
      <c r="C332" s="205"/>
      <c r="D332" s="15">
        <v>198.089</v>
      </c>
      <c r="E332" s="6">
        <v>131.678</v>
      </c>
      <c r="F332" s="6">
        <v>85</v>
      </c>
      <c r="G332" s="10"/>
      <c r="H332" s="19">
        <v>55</v>
      </c>
      <c r="I332" s="8">
        <f t="shared" ref="I332" si="1965">H332</f>
        <v>55</v>
      </c>
      <c r="J332" s="72">
        <f t="shared" ref="J332" si="1966">CEILING(11.8*H332*H332/D332-F332,1)</f>
        <v>96</v>
      </c>
      <c r="K332" s="33">
        <f t="shared" ref="K332" si="1967">(((H332)*(H332))/(12.96*D332))-((9.81*(F332/1000))/1500)</f>
        <v>1.1777553329668002</v>
      </c>
      <c r="L332" s="80"/>
      <c r="M332" s="44"/>
      <c r="N332" s="148"/>
      <c r="O332" s="52">
        <v>198.089</v>
      </c>
      <c r="P332" s="53">
        <f t="shared" ref="P332" si="1968">(C331-B331)*1000-(R331+R333)</f>
        <v>131.68100000000186</v>
      </c>
      <c r="Q332" s="54">
        <v>85</v>
      </c>
      <c r="R332" s="55"/>
      <c r="S332" s="158"/>
      <c r="T332" s="52">
        <v>55</v>
      </c>
      <c r="U332" s="8">
        <f t="shared" ref="U332" si="1969">T332</f>
        <v>55</v>
      </c>
      <c r="V332" s="72">
        <f t="shared" ref="V332" si="1970">CEILING(11.8*T332*T332/O332-Q332,1)</f>
        <v>96</v>
      </c>
      <c r="W332" s="56">
        <f t="shared" ref="W332" si="1971">(((T332)*(T332))/(12.96*O332))-((9.81*(Q332/1000))/1500)</f>
        <v>1.1777553329668002</v>
      </c>
      <c r="X332" s="82"/>
      <c r="Y332" s="57"/>
      <c r="Z332" s="58">
        <v>60</v>
      </c>
      <c r="AA332" s="8">
        <f t="shared" ref="AA332" si="1972">Z332</f>
        <v>60</v>
      </c>
      <c r="AB332" s="72">
        <f t="shared" ref="AB332" si="1973">CEILING(11.8*Z332*Z332/O332-Q332,1)</f>
        <v>130</v>
      </c>
      <c r="AC332" s="56">
        <f t="shared" ref="AC332" si="1974">(((Z332)*(Z332))/(12.96*O332))-((9.81*(Q332/1000))/1500)</f>
        <v>1.4017318483241259</v>
      </c>
      <c r="AD332" s="84"/>
      <c r="AE332" s="57"/>
    </row>
    <row r="333" spans="1:31" ht="15.75" thickBot="1" x14ac:dyDescent="0.3">
      <c r="A333" s="210"/>
      <c r="B333" s="203"/>
      <c r="C333" s="206"/>
      <c r="D333" s="141"/>
      <c r="E333" s="142"/>
      <c r="F333" s="142"/>
      <c r="G333" s="143">
        <v>76.072999999999993</v>
      </c>
      <c r="H333" s="144"/>
      <c r="I333" s="109">
        <f t="shared" ref="I333" si="1975">H332</f>
        <v>55</v>
      </c>
      <c r="J333" s="142"/>
      <c r="K333" s="145"/>
      <c r="L333" s="85">
        <f t="shared" ref="L333" si="1976">IF(F332=0,0,G333/(F332/1000*H332))</f>
        <v>16.272299465240639</v>
      </c>
      <c r="M333" s="146">
        <f t="shared" ref="M333" si="1977">L333*H332</f>
        <v>894.9764705882352</v>
      </c>
      <c r="N333" s="187"/>
      <c r="O333" s="76"/>
      <c r="P333" s="77"/>
      <c r="Q333" s="77"/>
      <c r="R333" s="125">
        <v>76.072999999999993</v>
      </c>
      <c r="S333" s="174"/>
      <c r="T333" s="76"/>
      <c r="U333" s="109">
        <f t="shared" ref="U333" si="1978">T332</f>
        <v>55</v>
      </c>
      <c r="V333" s="77"/>
      <c r="W333" s="94"/>
      <c r="X333" s="85">
        <f t="shared" ref="X333" si="1979">IF(Q332=0,0,R333/(Q332/1000*T332))</f>
        <v>16.272299465240639</v>
      </c>
      <c r="Y333" s="133">
        <f t="shared" ref="Y333" si="1980">X333*T332</f>
        <v>894.9764705882352</v>
      </c>
      <c r="Z333" s="114"/>
      <c r="AA333" s="109">
        <f t="shared" ref="AA333" si="1981">Z332</f>
        <v>60</v>
      </c>
      <c r="AB333" s="77"/>
      <c r="AC333" s="77"/>
      <c r="AD333" s="85">
        <f t="shared" ref="AD333" si="1982">IF(Q332=0,0,R333/(Q332/1000*Z332))</f>
        <v>14.91627450980392</v>
      </c>
      <c r="AE333" s="133">
        <f t="shared" ref="AE333" si="1983">AD333*Z332</f>
        <v>894.9764705882352</v>
      </c>
    </row>
    <row r="334" spans="1:31" ht="15.75" thickBot="1" x14ac:dyDescent="0.3">
      <c r="A334" s="3" t="s">
        <v>19</v>
      </c>
      <c r="B334" s="207">
        <f>(B335-C331)*1000</f>
        <v>85.771000000001152</v>
      </c>
      <c r="C334" s="208"/>
      <c r="D334" s="66"/>
      <c r="E334" s="40"/>
      <c r="F334" s="40"/>
      <c r="G334" s="40"/>
      <c r="H334" s="40"/>
      <c r="I334" s="40">
        <f t="shared" ref="I334" si="1984">IF(I333&gt;I336,I333,I336)</f>
        <v>60</v>
      </c>
      <c r="J334" s="40"/>
      <c r="K334" s="41"/>
      <c r="L334" s="40"/>
      <c r="M334" s="40"/>
      <c r="N334" s="178"/>
      <c r="O334" s="119"/>
      <c r="P334" s="42"/>
      <c r="Q334" s="42"/>
      <c r="R334" s="42"/>
      <c r="S334" s="40"/>
      <c r="T334" s="42"/>
      <c r="U334" s="40">
        <f t="shared" ref="U334" si="1985">IF(U333&gt;U336,U333,U336)</f>
        <v>60</v>
      </c>
      <c r="V334" s="42"/>
      <c r="W334" s="43"/>
      <c r="X334" s="83"/>
      <c r="Y334" s="42"/>
      <c r="Z334" s="42"/>
      <c r="AA334" s="40">
        <f t="shared" ref="AA334" si="1986">IF(AA333&gt;AA336,AA333,AA336)</f>
        <v>60</v>
      </c>
      <c r="AB334" s="42"/>
      <c r="AC334" s="42"/>
      <c r="AD334" s="83"/>
      <c r="AE334" s="132"/>
    </row>
    <row r="335" spans="1:31" x14ac:dyDescent="0.25">
      <c r="A335" s="209">
        <v>74</v>
      </c>
      <c r="B335" s="201">
        <v>29.171994000000002</v>
      </c>
      <c r="C335" s="204">
        <v>29.436288000000001</v>
      </c>
      <c r="D335" s="134"/>
      <c r="E335" s="135"/>
      <c r="F335" s="135"/>
      <c r="G335" s="136">
        <v>55</v>
      </c>
      <c r="H335" s="137"/>
      <c r="I335" s="86">
        <f t="shared" ref="I335" si="1987">H336</f>
        <v>60</v>
      </c>
      <c r="J335" s="135"/>
      <c r="K335" s="138"/>
      <c r="L335" s="87">
        <f t="shared" ref="L335" si="1988">IF(F336=0,0,G335/(F336/1000*H336))</f>
        <v>11.458333333333334</v>
      </c>
      <c r="M335" s="139">
        <f t="shared" ref="M335" si="1989">L335*H336</f>
        <v>687.5</v>
      </c>
      <c r="N335" s="147"/>
      <c r="O335" s="48"/>
      <c r="P335" s="49"/>
      <c r="Q335" s="49"/>
      <c r="R335" s="115">
        <v>55</v>
      </c>
      <c r="S335" s="173"/>
      <c r="T335" s="48"/>
      <c r="U335" s="86">
        <f t="shared" ref="U335" si="1990">T336</f>
        <v>60</v>
      </c>
      <c r="V335" s="49"/>
      <c r="W335" s="50"/>
      <c r="X335" s="87">
        <f t="shared" ref="X335" si="1991">IF(Q336=0,0,R335/(Q336/1000*T336))</f>
        <v>11.458333333333334</v>
      </c>
      <c r="Y335" s="51">
        <f t="shared" ref="Y335" si="1992">X335*T336</f>
        <v>687.5</v>
      </c>
      <c r="Z335" s="112"/>
      <c r="AA335" s="86">
        <f t="shared" ref="AA335" si="1993">Z336</f>
        <v>60</v>
      </c>
      <c r="AB335" s="49"/>
      <c r="AC335" s="49"/>
      <c r="AD335" s="87">
        <f t="shared" ref="AD335" si="1994">IF(Q336=0,0,R335/(Q336/1000*Z336))</f>
        <v>11.458333333333334</v>
      </c>
      <c r="AE335" s="51">
        <f t="shared" ref="AE335" si="1995">AD335*Z336</f>
        <v>687.5</v>
      </c>
    </row>
    <row r="336" spans="1:31" x14ac:dyDescent="0.25">
      <c r="A336" s="199"/>
      <c r="B336" s="202"/>
      <c r="C336" s="205"/>
      <c r="D336" s="15">
        <v>244</v>
      </c>
      <c r="E336" s="6">
        <v>159.29900000000001</v>
      </c>
      <c r="F336" s="6">
        <v>80</v>
      </c>
      <c r="G336" s="10"/>
      <c r="H336" s="19">
        <v>60</v>
      </c>
      <c r="I336" s="8">
        <f t="shared" ref="I336" si="1996">H336</f>
        <v>60</v>
      </c>
      <c r="J336" s="72">
        <f t="shared" ref="J336" si="1997">CEILING(11.8*H336*H336/D336-F336,1)</f>
        <v>95</v>
      </c>
      <c r="K336" s="33">
        <f t="shared" ref="K336" si="1998">(((H336)*(H336))/(12.96*D336))-((9.81*(F336/1000))/1500)</f>
        <v>1.1379103154826957</v>
      </c>
      <c r="L336" s="80"/>
      <c r="M336" s="44"/>
      <c r="N336" s="148"/>
      <c r="O336" s="52">
        <v>244</v>
      </c>
      <c r="P336" s="53">
        <f t="shared" ref="P336" si="1999">(C335-B335)*1000-(R335+R337)</f>
        <v>159.29399999999958</v>
      </c>
      <c r="Q336" s="54">
        <v>80</v>
      </c>
      <c r="R336" s="55"/>
      <c r="S336" s="158"/>
      <c r="T336" s="52">
        <v>60</v>
      </c>
      <c r="U336" s="8">
        <f t="shared" ref="U336" si="2000">T336</f>
        <v>60</v>
      </c>
      <c r="V336" s="72">
        <f t="shared" ref="V336" si="2001">CEILING(11.8*T336*T336/O336-Q336,1)</f>
        <v>95</v>
      </c>
      <c r="W336" s="56">
        <f t="shared" ref="W336" si="2002">(((T336)*(T336))/(12.96*O336))-((9.81*(Q336/1000))/1500)</f>
        <v>1.1379103154826957</v>
      </c>
      <c r="X336" s="82"/>
      <c r="Y336" s="57"/>
      <c r="Z336" s="58">
        <v>60</v>
      </c>
      <c r="AA336" s="8">
        <f t="shared" ref="AA336" si="2003">Z336</f>
        <v>60</v>
      </c>
      <c r="AB336" s="72">
        <f t="shared" ref="AB336" si="2004">CEILING(11.8*Z336*Z336/O336-Q336,1)</f>
        <v>95</v>
      </c>
      <c r="AC336" s="56">
        <f t="shared" ref="AC336" si="2005">(((Z336)*(Z336))/(12.96*O336))-((9.81*(Q336/1000))/1500)</f>
        <v>1.1379103154826957</v>
      </c>
      <c r="AD336" s="84"/>
      <c r="AE336" s="57"/>
    </row>
    <row r="337" spans="1:31" ht="15.75" thickBot="1" x14ac:dyDescent="0.3">
      <c r="A337" s="210"/>
      <c r="B337" s="203"/>
      <c r="C337" s="206"/>
      <c r="D337" s="141"/>
      <c r="E337" s="142"/>
      <c r="F337" s="142"/>
      <c r="G337" s="143">
        <v>50</v>
      </c>
      <c r="H337" s="144"/>
      <c r="I337" s="109">
        <f t="shared" ref="I337" si="2006">H336</f>
        <v>60</v>
      </c>
      <c r="J337" s="142"/>
      <c r="K337" s="145"/>
      <c r="L337" s="85">
        <f t="shared" ref="L337" si="2007">IF(F336=0,0,G337/(F336/1000*H336))</f>
        <v>10.416666666666668</v>
      </c>
      <c r="M337" s="146">
        <f t="shared" ref="M337" si="2008">L337*H336</f>
        <v>625.00000000000011</v>
      </c>
      <c r="N337" s="187"/>
      <c r="O337" s="76"/>
      <c r="P337" s="77"/>
      <c r="Q337" s="77"/>
      <c r="R337" s="125">
        <v>50</v>
      </c>
      <c r="S337" s="174"/>
      <c r="T337" s="76"/>
      <c r="U337" s="109">
        <f t="shared" ref="U337" si="2009">T336</f>
        <v>60</v>
      </c>
      <c r="V337" s="77"/>
      <c r="W337" s="94"/>
      <c r="X337" s="85">
        <f t="shared" ref="X337" si="2010">IF(Q336=0,0,R337/(Q336/1000*T336))</f>
        <v>10.416666666666668</v>
      </c>
      <c r="Y337" s="133">
        <f t="shared" ref="Y337" si="2011">X337*T336</f>
        <v>625.00000000000011</v>
      </c>
      <c r="Z337" s="114"/>
      <c r="AA337" s="109">
        <f t="shared" ref="AA337" si="2012">Z336</f>
        <v>60</v>
      </c>
      <c r="AB337" s="77"/>
      <c r="AC337" s="77"/>
      <c r="AD337" s="85">
        <f t="shared" ref="AD337" si="2013">IF(Q336=0,0,R337/(Q336/1000*Z336))</f>
        <v>10.416666666666668</v>
      </c>
      <c r="AE337" s="133">
        <f t="shared" ref="AE337" si="2014">AD337*Z336</f>
        <v>625.00000000000011</v>
      </c>
    </row>
    <row r="338" spans="1:31" ht="15.75" thickBot="1" x14ac:dyDescent="0.3">
      <c r="A338" s="3" t="s">
        <v>19</v>
      </c>
      <c r="B338" s="207">
        <f>(B339-C335)*1000</f>
        <v>17.347999999998365</v>
      </c>
      <c r="C338" s="208"/>
      <c r="D338" s="66"/>
      <c r="E338" s="40"/>
      <c r="F338" s="40"/>
      <c r="G338" s="40"/>
      <c r="H338" s="40"/>
      <c r="I338" s="40">
        <f t="shared" ref="I338" si="2015">IF(I337&gt;I340,I337,I340)</f>
        <v>60</v>
      </c>
      <c r="J338" s="40"/>
      <c r="K338" s="41"/>
      <c r="L338" s="40"/>
      <c r="M338" s="40"/>
      <c r="N338" s="178"/>
      <c r="O338" s="119"/>
      <c r="P338" s="42"/>
      <c r="Q338" s="42"/>
      <c r="R338" s="42"/>
      <c r="S338" s="40"/>
      <c r="T338" s="42"/>
      <c r="U338" s="40">
        <f t="shared" ref="U338" si="2016">IF(U337&gt;U340,U337,U340)</f>
        <v>60</v>
      </c>
      <c r="V338" s="42"/>
      <c r="W338" s="43"/>
      <c r="X338" s="83"/>
      <c r="Y338" s="42"/>
      <c r="Z338" s="42"/>
      <c r="AA338" s="40">
        <f t="shared" ref="AA338" si="2017">IF(AA337&gt;AA340,AA337,AA340)</f>
        <v>60</v>
      </c>
      <c r="AB338" s="42"/>
      <c r="AC338" s="42"/>
      <c r="AD338" s="83"/>
      <c r="AE338" s="132"/>
    </row>
    <row r="339" spans="1:31" x14ac:dyDescent="0.25">
      <c r="A339" s="214">
        <v>75</v>
      </c>
      <c r="B339" s="201">
        <v>29.453635999999999</v>
      </c>
      <c r="C339" s="204">
        <v>29.918984999999999</v>
      </c>
      <c r="D339" s="134"/>
      <c r="E339" s="135"/>
      <c r="F339" s="135"/>
      <c r="G339" s="136">
        <v>41</v>
      </c>
      <c r="H339" s="137"/>
      <c r="I339" s="86">
        <f t="shared" ref="I339" si="2018">H340</f>
        <v>60</v>
      </c>
      <c r="J339" s="135"/>
      <c r="K339" s="138"/>
      <c r="L339" s="87">
        <f t="shared" ref="L339" si="2019">IF(F340=0,0,G339/(F340/1000*H340))</f>
        <v>7.4275362318840585</v>
      </c>
      <c r="M339" s="139">
        <f t="shared" ref="M339" si="2020">L339*H340</f>
        <v>445.6521739130435</v>
      </c>
      <c r="N339" s="147"/>
      <c r="O339" s="48"/>
      <c r="P339" s="49"/>
      <c r="Q339" s="49"/>
      <c r="R339" s="115">
        <v>0</v>
      </c>
      <c r="S339" s="173"/>
      <c r="T339" s="48"/>
      <c r="U339" s="86">
        <f t="shared" ref="U339" si="2021">T340</f>
        <v>60</v>
      </c>
      <c r="V339" s="49"/>
      <c r="W339" s="50"/>
      <c r="X339" s="87">
        <f t="shared" ref="X339" si="2022">IF(Q340=0,0,R339/(Q340/1000*T340))</f>
        <v>0</v>
      </c>
      <c r="Y339" s="51">
        <f t="shared" ref="Y339" si="2023">X339*T340</f>
        <v>0</v>
      </c>
      <c r="Z339" s="112"/>
      <c r="AA339" s="86">
        <f t="shared" ref="AA339" si="2024">Z340</f>
        <v>60</v>
      </c>
      <c r="AB339" s="49"/>
      <c r="AC339" s="49"/>
      <c r="AD339" s="87">
        <f t="shared" ref="AD339" si="2025">IF(Q340=0,0,R339/(Q340/1000*Z340))</f>
        <v>0</v>
      </c>
      <c r="AE339" s="51">
        <f t="shared" ref="AE339" si="2026">AD339*Z340</f>
        <v>0</v>
      </c>
    </row>
    <row r="340" spans="1:31" x14ac:dyDescent="0.25">
      <c r="A340" s="215"/>
      <c r="B340" s="202"/>
      <c r="C340" s="205"/>
      <c r="D340" s="15">
        <v>224.9</v>
      </c>
      <c r="E340" s="6">
        <v>133.88200000000001</v>
      </c>
      <c r="F340" s="6">
        <v>92</v>
      </c>
      <c r="G340" s="10"/>
      <c r="H340" s="19">
        <v>60</v>
      </c>
      <c r="I340" s="8">
        <f t="shared" ref="I340" si="2027">H340</f>
        <v>60</v>
      </c>
      <c r="J340" s="72">
        <f t="shared" ref="J340" si="2028">CEILING(11.8*H340*H340/D340-F340,1)</f>
        <v>97</v>
      </c>
      <c r="K340" s="33">
        <f t="shared" ref="K340" si="2029">(((H340)*(H340))/(12.96*D340))-((9.81*(F340/1000))/1500)</f>
        <v>1.2345151620532582</v>
      </c>
      <c r="L340" s="80"/>
      <c r="M340" s="44"/>
      <c r="N340" s="148"/>
      <c r="O340" s="52">
        <v>225.30199999999999</v>
      </c>
      <c r="P340" s="53">
        <v>144.53100000000001</v>
      </c>
      <c r="Q340" s="54">
        <v>90</v>
      </c>
      <c r="R340" s="55"/>
      <c r="S340" s="158"/>
      <c r="T340" s="52">
        <v>60</v>
      </c>
      <c r="U340" s="8">
        <f t="shared" ref="U340" si="2030">T340</f>
        <v>60</v>
      </c>
      <c r="V340" s="72">
        <f t="shared" ref="V340" si="2031">CEILING(11.8*T340*T340/O340-Q340,1)</f>
        <v>99</v>
      </c>
      <c r="W340" s="56">
        <f t="shared" ref="W340" si="2032">(((T340)*(T340))/(12.96*O340))-((9.81*(Q340/1000))/1500)</f>
        <v>1.2323244579301462</v>
      </c>
      <c r="X340" s="82"/>
      <c r="Y340" s="57"/>
      <c r="Z340" s="58">
        <v>60</v>
      </c>
      <c r="AA340" s="8">
        <f t="shared" ref="AA340" si="2033">Z340</f>
        <v>60</v>
      </c>
      <c r="AB340" s="72">
        <f t="shared" ref="AB340" si="2034">CEILING(11.8*Z340*Z340/O340-Q340,1)</f>
        <v>99</v>
      </c>
      <c r="AC340" s="56">
        <f t="shared" ref="AC340" si="2035">(((Z340)*(Z340))/(12.96*O340))-((9.81*(Q340/1000))/1500)</f>
        <v>1.2323244579301462</v>
      </c>
      <c r="AD340" s="84"/>
      <c r="AE340" s="57"/>
    </row>
    <row r="341" spans="1:31" ht="15.75" thickBot="1" x14ac:dyDescent="0.3">
      <c r="A341" s="215"/>
      <c r="B341" s="202"/>
      <c r="C341" s="205"/>
      <c r="D341" s="141"/>
      <c r="E341" s="142"/>
      <c r="F341" s="142"/>
      <c r="G341" s="143">
        <v>0</v>
      </c>
      <c r="H341" s="144"/>
      <c r="I341" s="109">
        <f t="shared" ref="I341" si="2036">H340</f>
        <v>60</v>
      </c>
      <c r="J341" s="142"/>
      <c r="K341" s="145"/>
      <c r="L341" s="85">
        <f t="shared" ref="L341" si="2037">IF(F340=0,0,G341/(F340/1000*H340))</f>
        <v>0</v>
      </c>
      <c r="M341" s="146">
        <f t="shared" ref="M341" si="2038">L341*H340</f>
        <v>0</v>
      </c>
      <c r="N341" s="187"/>
      <c r="O341" s="76"/>
      <c r="P341" s="77"/>
      <c r="Q341" s="77"/>
      <c r="R341" s="125">
        <v>0</v>
      </c>
      <c r="S341" s="174"/>
      <c r="T341" s="76"/>
      <c r="U341" s="109">
        <f t="shared" ref="U341" si="2039">T340</f>
        <v>60</v>
      </c>
      <c r="V341" s="77"/>
      <c r="W341" s="94"/>
      <c r="X341" s="85">
        <f t="shared" ref="X341" si="2040">IF(Q340=0,0,R341/(Q340/1000*T340))</f>
        <v>0</v>
      </c>
      <c r="Y341" s="133">
        <f t="shared" ref="Y341" si="2041">X341*T340</f>
        <v>0</v>
      </c>
      <c r="Z341" s="114"/>
      <c r="AA341" s="109">
        <f t="shared" ref="AA341" si="2042">Z340</f>
        <v>60</v>
      </c>
      <c r="AB341" s="77"/>
      <c r="AC341" s="77"/>
      <c r="AD341" s="85">
        <f t="shared" ref="AD341" si="2043">IF(Q340=0,0,R341/(Q340/1000*Z340))</f>
        <v>0</v>
      </c>
      <c r="AE341" s="133">
        <f t="shared" ref="AE341" si="2044">AD341*Z340</f>
        <v>0</v>
      </c>
    </row>
    <row r="342" spans="1:31" x14ac:dyDescent="0.25">
      <c r="A342" s="215"/>
      <c r="B342" s="202"/>
      <c r="C342" s="205"/>
      <c r="D342" s="15">
        <v>227</v>
      </c>
      <c r="E342" s="6">
        <v>66.978999999999999</v>
      </c>
      <c r="F342" s="6">
        <v>92</v>
      </c>
      <c r="G342" s="10"/>
      <c r="H342" s="19">
        <v>60</v>
      </c>
      <c r="I342" s="8">
        <f t="shared" ref="I342" si="2045">H342</f>
        <v>60</v>
      </c>
      <c r="J342" s="72">
        <f t="shared" ref="J342" si="2046">CEILING(11.8*H342*H342/D342-F342,1)</f>
        <v>96</v>
      </c>
      <c r="K342" s="33">
        <f t="shared" ref="K342" si="2047">(((H342)*(H342))/(12.96*D342))-((9.81*(F342/1000))/1500)</f>
        <v>1.2230889710034263</v>
      </c>
      <c r="L342" s="80"/>
      <c r="M342" s="44"/>
      <c r="N342" s="148"/>
      <c r="O342" s="52">
        <v>227</v>
      </c>
      <c r="P342" s="53">
        <v>57.811</v>
      </c>
      <c r="Q342" s="54">
        <v>90</v>
      </c>
      <c r="R342" s="55"/>
      <c r="S342" s="158"/>
      <c r="T342" s="52">
        <v>60</v>
      </c>
      <c r="U342" s="8">
        <f t="shared" ref="U342" si="2048">T342</f>
        <v>60</v>
      </c>
      <c r="V342" s="72">
        <f t="shared" ref="V342" si="2049">CEILING(11.8*T342*T342/O342-Q342,1)</f>
        <v>98</v>
      </c>
      <c r="W342" s="56">
        <f t="shared" ref="W342" si="2050">(((T342)*(T342))/(12.96*O342))-((9.81*(Q342/1000))/1500)</f>
        <v>1.2231020510034263</v>
      </c>
      <c r="X342" s="82"/>
      <c r="Y342" s="57"/>
      <c r="Z342" s="58">
        <v>60</v>
      </c>
      <c r="AA342" s="8">
        <f t="shared" ref="AA342" si="2051">Z342</f>
        <v>60</v>
      </c>
      <c r="AB342" s="72">
        <f t="shared" ref="AB342" si="2052">CEILING(11.8*Z342*Z342/O342-Q342,1)</f>
        <v>98</v>
      </c>
      <c r="AC342" s="56">
        <f t="shared" ref="AC342" si="2053">(((Z342)*(Z342))/(12.96*O342))-((9.81*(Q342/1000))/1500)</f>
        <v>1.2231020510034263</v>
      </c>
      <c r="AD342" s="84"/>
      <c r="AE342" s="57"/>
    </row>
    <row r="343" spans="1:31" ht="15.75" thickBot="1" x14ac:dyDescent="0.3">
      <c r="A343" s="215"/>
      <c r="B343" s="202"/>
      <c r="C343" s="205"/>
      <c r="D343" s="141"/>
      <c r="E343" s="142"/>
      <c r="F343" s="142"/>
      <c r="G343" s="143">
        <v>0</v>
      </c>
      <c r="H343" s="144"/>
      <c r="I343" s="109">
        <f t="shared" ref="I343" si="2054">H342</f>
        <v>60</v>
      </c>
      <c r="J343" s="142"/>
      <c r="K343" s="145"/>
      <c r="L343" s="85">
        <f t="shared" ref="L343" si="2055">IF(F342=0,0,G343/(F342/1000*H342))</f>
        <v>0</v>
      </c>
      <c r="M343" s="146">
        <f t="shared" ref="M343" si="2056">L343*H342</f>
        <v>0</v>
      </c>
      <c r="N343" s="187"/>
      <c r="O343" s="76"/>
      <c r="P343" s="77"/>
      <c r="Q343" s="77"/>
      <c r="R343" s="125">
        <v>0</v>
      </c>
      <c r="S343" s="174"/>
      <c r="T343" s="76"/>
      <c r="U343" s="109">
        <f t="shared" ref="U343" si="2057">T342</f>
        <v>60</v>
      </c>
      <c r="V343" s="77"/>
      <c r="W343" s="94"/>
      <c r="X343" s="85">
        <f t="shared" ref="X343" si="2058">IF(Q342=0,0,R343/(Q342/1000*T342))</f>
        <v>0</v>
      </c>
      <c r="Y343" s="133">
        <f t="shared" ref="Y343" si="2059">X343*T342</f>
        <v>0</v>
      </c>
      <c r="Z343" s="114"/>
      <c r="AA343" s="109">
        <f t="shared" ref="AA343" si="2060">Z342</f>
        <v>60</v>
      </c>
      <c r="AB343" s="77"/>
      <c r="AC343" s="77"/>
      <c r="AD343" s="85">
        <f t="shared" ref="AD343" si="2061">IF(Q342=0,0,R343/(Q342/1000*Z342))</f>
        <v>0</v>
      </c>
      <c r="AE343" s="133">
        <f t="shared" ref="AE343" si="2062">AD343*Z342</f>
        <v>0</v>
      </c>
    </row>
    <row r="344" spans="1:31" x14ac:dyDescent="0.25">
      <c r="A344" s="215"/>
      <c r="B344" s="202"/>
      <c r="C344" s="205"/>
      <c r="D344" s="15">
        <v>223.56800000000001</v>
      </c>
      <c r="E344" s="6">
        <v>180.15799999999999</v>
      </c>
      <c r="F344" s="6">
        <v>92</v>
      </c>
      <c r="G344" s="10"/>
      <c r="H344" s="19">
        <v>60</v>
      </c>
      <c r="I344" s="8">
        <f t="shared" ref="I344" si="2063">H344</f>
        <v>60</v>
      </c>
      <c r="J344" s="72">
        <f t="shared" ref="J344" si="2064">CEILING(11.8*H344*H344/D344-F344,1)</f>
        <v>99</v>
      </c>
      <c r="K344" s="33">
        <f t="shared" ref="K344" si="2065">(((H344)*(H344))/(12.96*D344))-((9.81*(F344/1000))/1500)</f>
        <v>1.2418738879604314</v>
      </c>
      <c r="L344" s="80"/>
      <c r="M344" s="44"/>
      <c r="N344" s="148"/>
      <c r="O344" s="52">
        <v>223.56800000000001</v>
      </c>
      <c r="P344" s="53">
        <v>179.95</v>
      </c>
      <c r="Q344" s="54">
        <v>90</v>
      </c>
      <c r="R344" s="55"/>
      <c r="S344" s="158"/>
      <c r="T344" s="52">
        <v>60</v>
      </c>
      <c r="U344" s="8">
        <f t="shared" ref="U344" si="2066">T344</f>
        <v>60</v>
      </c>
      <c r="V344" s="72">
        <f t="shared" ref="V344" si="2067">CEILING(11.8*T344*T344/O344-Q344,1)</f>
        <v>101</v>
      </c>
      <c r="W344" s="56">
        <f t="shared" ref="W344" si="2068">(((T344)*(T344))/(12.96*O344))-((9.81*(Q344/1000))/1500)</f>
        <v>1.2418869679604314</v>
      </c>
      <c r="X344" s="82"/>
      <c r="Y344" s="57"/>
      <c r="Z344" s="58">
        <v>60</v>
      </c>
      <c r="AA344" s="8">
        <f t="shared" ref="AA344" si="2069">Z344</f>
        <v>60</v>
      </c>
      <c r="AB344" s="72">
        <f t="shared" ref="AB344" si="2070">CEILING(11.8*Z344*Z344/O344-Q344,1)</f>
        <v>101</v>
      </c>
      <c r="AC344" s="56">
        <f t="shared" ref="AC344" si="2071">(((Z344)*(Z344))/(12.96*O344))-((9.81*(Q344/1000))/1500)</f>
        <v>1.2418869679604314</v>
      </c>
      <c r="AD344" s="84"/>
      <c r="AE344" s="57"/>
    </row>
    <row r="345" spans="1:31" ht="15.75" thickBot="1" x14ac:dyDescent="0.3">
      <c r="A345" s="216"/>
      <c r="B345" s="203"/>
      <c r="C345" s="206"/>
      <c r="D345" s="141"/>
      <c r="E345" s="142"/>
      <c r="F345" s="142"/>
      <c r="G345" s="143">
        <v>45.027000000000001</v>
      </c>
      <c r="H345" s="144"/>
      <c r="I345" s="109">
        <f t="shared" ref="I345" si="2072">H344</f>
        <v>60</v>
      </c>
      <c r="J345" s="142"/>
      <c r="K345" s="145"/>
      <c r="L345" s="85">
        <f t="shared" ref="L345" si="2073">IF(F344=0,0,G345/(F344/1000*H344))</f>
        <v>8.1570652173913043</v>
      </c>
      <c r="M345" s="146">
        <f t="shared" ref="M345" si="2074">L345*H344</f>
        <v>489.42391304347825</v>
      </c>
      <c r="N345" s="187"/>
      <c r="O345" s="76"/>
      <c r="P345" s="77"/>
      <c r="Q345" s="77"/>
      <c r="R345" s="125">
        <v>45.057000000000002</v>
      </c>
      <c r="S345" s="174"/>
      <c r="T345" s="76"/>
      <c r="U345" s="109">
        <f t="shared" ref="U345" si="2075">T344</f>
        <v>60</v>
      </c>
      <c r="V345" s="77"/>
      <c r="W345" s="94"/>
      <c r="X345" s="85">
        <f t="shared" ref="X345" si="2076">IF(Q344=0,0,R345/(Q344/1000*T344))</f>
        <v>8.3438888888888894</v>
      </c>
      <c r="Y345" s="133">
        <f t="shared" ref="Y345" si="2077">X345*T344</f>
        <v>500.63333333333338</v>
      </c>
      <c r="Z345" s="114"/>
      <c r="AA345" s="109">
        <f t="shared" ref="AA345" si="2078">Z344</f>
        <v>60</v>
      </c>
      <c r="AB345" s="77"/>
      <c r="AC345" s="77"/>
      <c r="AD345" s="85">
        <f t="shared" ref="AD345" si="2079">IF(Q344=0,0,R345/(Q344/1000*Z344))</f>
        <v>8.3438888888888894</v>
      </c>
      <c r="AE345" s="133">
        <f t="shared" ref="AE345" si="2080">AD345*Z344</f>
        <v>500.63333333333338</v>
      </c>
    </row>
    <row r="346" spans="1:31" ht="15.75" thickBot="1" x14ac:dyDescent="0.3">
      <c r="A346" s="3" t="s">
        <v>19</v>
      </c>
      <c r="B346" s="207">
        <f>(B347-C339)*1000</f>
        <v>45.052000000001868</v>
      </c>
      <c r="C346" s="208"/>
      <c r="D346" s="66"/>
      <c r="E346" s="40"/>
      <c r="F346" s="40"/>
      <c r="G346" s="40"/>
      <c r="H346" s="40"/>
      <c r="I346" s="40">
        <f t="shared" ref="I346" si="2081">IF(I345&gt;I348,I345,I348)</f>
        <v>60</v>
      </c>
      <c r="J346" s="40"/>
      <c r="K346" s="41"/>
      <c r="L346" s="40"/>
      <c r="M346" s="40"/>
      <c r="N346" s="178"/>
      <c r="O346" s="119"/>
      <c r="P346" s="42"/>
      <c r="Q346" s="42"/>
      <c r="R346" s="42"/>
      <c r="S346" s="40"/>
      <c r="T346" s="42"/>
      <c r="U346" s="40">
        <f t="shared" ref="U346" si="2082">IF(U345&gt;U348,U345,U348)</f>
        <v>65</v>
      </c>
      <c r="V346" s="42"/>
      <c r="W346" s="43"/>
      <c r="X346" s="83"/>
      <c r="Y346" s="42"/>
      <c r="Z346" s="42"/>
      <c r="AA346" s="40">
        <f t="shared" ref="AA346" si="2083">IF(AA345&gt;AA348,AA345,AA348)</f>
        <v>70</v>
      </c>
      <c r="AB346" s="42"/>
      <c r="AC346" s="42"/>
      <c r="AD346" s="83"/>
      <c r="AE346" s="132"/>
    </row>
    <row r="347" spans="1:31" x14ac:dyDescent="0.25">
      <c r="A347" s="209">
        <v>76</v>
      </c>
      <c r="B347" s="201">
        <v>29.964037000000001</v>
      </c>
      <c r="C347" s="204">
        <v>30.002253</v>
      </c>
      <c r="D347" s="134"/>
      <c r="E347" s="135"/>
      <c r="F347" s="135"/>
      <c r="G347" s="136">
        <v>0</v>
      </c>
      <c r="H347" s="137"/>
      <c r="I347" s="86">
        <f t="shared" ref="I347" si="2084">H348</f>
        <v>60</v>
      </c>
      <c r="J347" s="135"/>
      <c r="K347" s="138"/>
      <c r="L347" s="87">
        <f t="shared" ref="L347" si="2085">IF(F348=0,0,G347/(F348/1000*H348))</f>
        <v>0</v>
      </c>
      <c r="M347" s="139">
        <f t="shared" ref="M347" si="2086">L347*H348</f>
        <v>0</v>
      </c>
      <c r="N347" s="147"/>
      <c r="O347" s="48"/>
      <c r="P347" s="49"/>
      <c r="Q347" s="49"/>
      <c r="R347" s="115">
        <v>0</v>
      </c>
      <c r="S347" s="173"/>
      <c r="T347" s="48"/>
      <c r="U347" s="86">
        <f t="shared" ref="U347" si="2087">T348</f>
        <v>65</v>
      </c>
      <c r="V347" s="49"/>
      <c r="W347" s="50"/>
      <c r="X347" s="87">
        <f t="shared" ref="X347" si="2088">IF(Q348=0,0,R347/(Q348/1000*T348))</f>
        <v>0</v>
      </c>
      <c r="Y347" s="51">
        <f t="shared" ref="Y347" si="2089">X347*T348</f>
        <v>0</v>
      </c>
      <c r="Z347" s="112"/>
      <c r="AA347" s="86">
        <f t="shared" ref="AA347" si="2090">Z348</f>
        <v>70</v>
      </c>
      <c r="AB347" s="49"/>
      <c r="AC347" s="49"/>
      <c r="AD347" s="87">
        <f t="shared" ref="AD347" si="2091">IF(Q348=0,0,R347/(Q348/1000*Z348))</f>
        <v>0</v>
      </c>
      <c r="AE347" s="51">
        <f t="shared" ref="AE347" si="2092">AD347*Z348</f>
        <v>0</v>
      </c>
    </row>
    <row r="348" spans="1:31" x14ac:dyDescent="0.25">
      <c r="A348" s="199"/>
      <c r="B348" s="202"/>
      <c r="C348" s="205"/>
      <c r="D348" s="15">
        <v>10000</v>
      </c>
      <c r="E348" s="6">
        <v>25.475000000000001</v>
      </c>
      <c r="F348" s="6">
        <v>0</v>
      </c>
      <c r="G348" s="10"/>
      <c r="H348" s="19">
        <v>60</v>
      </c>
      <c r="I348" s="8">
        <f t="shared" ref="I348" si="2093">H348</f>
        <v>60</v>
      </c>
      <c r="J348" s="72">
        <f t="shared" ref="J348" si="2094">CEILING(11.8*H348*H348/D348-F348,1)</f>
        <v>5</v>
      </c>
      <c r="K348" s="33">
        <f t="shared" ref="K348" si="2095">(((H348)*(H348))/(12.96*D348))-((9.81*(F348/1000))/1500)</f>
        <v>2.7777777777777776E-2</v>
      </c>
      <c r="L348" s="80"/>
      <c r="M348" s="44"/>
      <c r="N348" s="148"/>
      <c r="O348" s="52">
        <v>15000</v>
      </c>
      <c r="P348" s="53">
        <f t="shared" ref="P348" si="2096">(C347-B347)*1000-(R347+R349)</f>
        <v>38.215999999998473</v>
      </c>
      <c r="Q348" s="54">
        <v>0</v>
      </c>
      <c r="R348" s="55"/>
      <c r="S348" s="158"/>
      <c r="T348" s="52">
        <v>65</v>
      </c>
      <c r="U348" s="8">
        <f t="shared" ref="U348" si="2097">T348</f>
        <v>65</v>
      </c>
      <c r="V348" s="72">
        <f t="shared" ref="V348" si="2098">CEILING(11.8*T348*T348/O348-Q348,1)</f>
        <v>4</v>
      </c>
      <c r="W348" s="56">
        <f t="shared" ref="W348" si="2099">(((T348)*(T348))/(12.96*O348))-((9.81*(Q348/1000))/1500)</f>
        <v>2.1733539094650207E-2</v>
      </c>
      <c r="X348" s="82"/>
      <c r="Y348" s="57"/>
      <c r="Z348" s="58">
        <v>70</v>
      </c>
      <c r="AA348" s="8">
        <f t="shared" ref="AA348" si="2100">Z348</f>
        <v>70</v>
      </c>
      <c r="AB348" s="72">
        <f t="shared" ref="AB348" si="2101">CEILING(11.8*Z348*Z348/O348-Q348,1)</f>
        <v>4</v>
      </c>
      <c r="AC348" s="56">
        <f t="shared" ref="AC348" si="2102">(((Z348)*(Z348))/(12.96*O348))-((9.81*(Q348/1000))/1500)</f>
        <v>2.5205761316872428E-2</v>
      </c>
      <c r="AD348" s="84"/>
      <c r="AE348" s="57"/>
    </row>
    <row r="349" spans="1:31" ht="15.75" thickBot="1" x14ac:dyDescent="0.3">
      <c r="A349" s="210"/>
      <c r="B349" s="203"/>
      <c r="C349" s="206"/>
      <c r="D349" s="141"/>
      <c r="E349" s="142"/>
      <c r="F349" s="142"/>
      <c r="G349" s="143">
        <v>0</v>
      </c>
      <c r="H349" s="144"/>
      <c r="I349" s="109">
        <f t="shared" ref="I349" si="2103">H348</f>
        <v>60</v>
      </c>
      <c r="J349" s="142"/>
      <c r="K349" s="145"/>
      <c r="L349" s="85">
        <f t="shared" ref="L349" si="2104">IF(F348=0,0,G349/(F348/1000*H348))</f>
        <v>0</v>
      </c>
      <c r="M349" s="146">
        <f t="shared" ref="M349" si="2105">L349*H348</f>
        <v>0</v>
      </c>
      <c r="N349" s="187"/>
      <c r="O349" s="76"/>
      <c r="P349" s="77"/>
      <c r="Q349" s="77"/>
      <c r="R349" s="125">
        <v>0</v>
      </c>
      <c r="S349" s="174"/>
      <c r="T349" s="76"/>
      <c r="U349" s="109">
        <f t="shared" ref="U349" si="2106">T348</f>
        <v>65</v>
      </c>
      <c r="V349" s="77"/>
      <c r="W349" s="94"/>
      <c r="X349" s="85">
        <f t="shared" ref="X349" si="2107">IF(Q348=0,0,R349/(Q348/1000*T348))</f>
        <v>0</v>
      </c>
      <c r="Y349" s="133">
        <f t="shared" ref="Y349" si="2108">X349*T348</f>
        <v>0</v>
      </c>
      <c r="Z349" s="114"/>
      <c r="AA349" s="109">
        <f t="shared" ref="AA349" si="2109">Z348</f>
        <v>70</v>
      </c>
      <c r="AB349" s="77"/>
      <c r="AC349" s="77"/>
      <c r="AD349" s="85">
        <f t="shared" ref="AD349" si="2110">IF(Q348=0,0,R349/(Q348/1000*Z348))</f>
        <v>0</v>
      </c>
      <c r="AE349" s="133">
        <f t="shared" ref="AE349" si="2111">AD349*Z348</f>
        <v>0</v>
      </c>
    </row>
    <row r="350" spans="1:31" ht="15.75" thickBot="1" x14ac:dyDescent="0.3">
      <c r="A350" s="3" t="s">
        <v>19</v>
      </c>
      <c r="B350" s="207">
        <f>(B351-C347)*1000</f>
        <v>416.19999999999993</v>
      </c>
      <c r="C350" s="208"/>
      <c r="D350" s="66"/>
      <c r="E350" s="40"/>
      <c r="F350" s="40"/>
      <c r="G350" s="40"/>
      <c r="H350" s="40"/>
      <c r="I350" s="40">
        <f t="shared" ref="I350" si="2112">IF(I349&gt;I352,I349,I352)</f>
        <v>60</v>
      </c>
      <c r="J350" s="40"/>
      <c r="K350" s="41"/>
      <c r="L350" s="40"/>
      <c r="M350" s="40"/>
      <c r="N350" s="178"/>
      <c r="O350" s="119"/>
      <c r="P350" s="42"/>
      <c r="Q350" s="42"/>
      <c r="R350" s="42"/>
      <c r="S350" s="40"/>
      <c r="T350" s="42"/>
      <c r="U350" s="40">
        <f t="shared" ref="U350" si="2113">IF(U349&gt;U352,U349,U352)</f>
        <v>65</v>
      </c>
      <c r="V350" s="42"/>
      <c r="W350" s="43"/>
      <c r="X350" s="83"/>
      <c r="Y350" s="42"/>
      <c r="Z350" s="42"/>
      <c r="AA350" s="40">
        <f t="shared" ref="AA350" si="2114">IF(AA349&gt;AA352,AA349,AA352)</f>
        <v>70</v>
      </c>
      <c r="AB350" s="42"/>
      <c r="AC350" s="42"/>
      <c r="AD350" s="83"/>
      <c r="AE350" s="132"/>
    </row>
    <row r="351" spans="1:31" x14ac:dyDescent="0.25">
      <c r="A351" s="209">
        <v>77</v>
      </c>
      <c r="B351" s="201">
        <v>30.418453</v>
      </c>
      <c r="C351" s="204">
        <v>30.744558000000001</v>
      </c>
      <c r="D351" s="134"/>
      <c r="E351" s="135"/>
      <c r="F351" s="135"/>
      <c r="G351" s="136">
        <v>40</v>
      </c>
      <c r="H351" s="137"/>
      <c r="I351" s="86">
        <f t="shared" ref="I351" si="2115">H352</f>
        <v>60</v>
      </c>
      <c r="J351" s="135"/>
      <c r="K351" s="138"/>
      <c r="L351" s="87">
        <f t="shared" ref="L351" si="2116">IF(F352=0,0,G351/(F352/1000*H352))</f>
        <v>9.9502487562189046</v>
      </c>
      <c r="M351" s="139">
        <f t="shared" ref="M351" si="2117">L351*H352</f>
        <v>597.01492537313425</v>
      </c>
      <c r="N351" s="147"/>
      <c r="O351" s="48"/>
      <c r="P351" s="49"/>
      <c r="Q351" s="49"/>
      <c r="R351" s="115">
        <v>44</v>
      </c>
      <c r="S351" s="173"/>
      <c r="T351" s="48"/>
      <c r="U351" s="86">
        <f t="shared" ref="U351" si="2118">T352</f>
        <v>65</v>
      </c>
      <c r="V351" s="49"/>
      <c r="W351" s="50"/>
      <c r="X351" s="87">
        <f t="shared" ref="X351" si="2119">IF(Q352=0,0,R351/(Q352/1000*T352))</f>
        <v>8.4615384615384617</v>
      </c>
      <c r="Y351" s="51">
        <f t="shared" ref="Y351" si="2120">X351*T352</f>
        <v>550</v>
      </c>
      <c r="Z351" s="112"/>
      <c r="AA351" s="86">
        <f t="shared" ref="AA351" si="2121">Z352</f>
        <v>70</v>
      </c>
      <c r="AB351" s="49"/>
      <c r="AC351" s="49"/>
      <c r="AD351" s="87">
        <f t="shared" ref="AD351" si="2122">IF(Q352=0,0,R351/(Q352/1000*Z352))</f>
        <v>7.8571428571428568</v>
      </c>
      <c r="AE351" s="51">
        <f t="shared" ref="AE351" si="2123">AD351*Z352</f>
        <v>550</v>
      </c>
    </row>
    <row r="352" spans="1:31" x14ac:dyDescent="0.25">
      <c r="A352" s="199"/>
      <c r="B352" s="202"/>
      <c r="C352" s="205"/>
      <c r="D352" s="15">
        <v>302</v>
      </c>
      <c r="E352" s="6">
        <v>243.08699999999999</v>
      </c>
      <c r="F352" s="6">
        <v>67</v>
      </c>
      <c r="G352" s="10"/>
      <c r="H352" s="19">
        <v>60</v>
      </c>
      <c r="I352" s="8">
        <f t="shared" ref="I352" si="2124">H352</f>
        <v>60</v>
      </c>
      <c r="J352" s="72">
        <f t="shared" ref="J352" si="2125">CEILING(11.8*H352*H352/D352-F352,1)</f>
        <v>74</v>
      </c>
      <c r="K352" s="33">
        <f t="shared" ref="K352" si="2126">(((H352)*(H352))/(12.96*D352))-((9.81*(F352/1000))/1500)</f>
        <v>0.91935578615158209</v>
      </c>
      <c r="L352" s="80"/>
      <c r="M352" s="44"/>
      <c r="N352" s="148"/>
      <c r="O352" s="52">
        <v>301</v>
      </c>
      <c r="P352" s="53">
        <f t="shared" ref="P352" si="2127">(C351-B351)*1000-(R351+R353)</f>
        <v>238.10500000000184</v>
      </c>
      <c r="Q352" s="54">
        <v>80</v>
      </c>
      <c r="R352" s="55"/>
      <c r="S352" s="158"/>
      <c r="T352" s="52">
        <v>65</v>
      </c>
      <c r="U352" s="8">
        <f t="shared" ref="U352" si="2128">T352</f>
        <v>65</v>
      </c>
      <c r="V352" s="72">
        <f t="shared" ref="V352" si="2129">CEILING(11.8*T352*T352/O352-Q352,1)</f>
        <v>86</v>
      </c>
      <c r="W352" s="56">
        <f t="shared" ref="W352" si="2130">(((T352)*(T352))/(12.96*O352))-((9.81*(Q352/1000))/1500)</f>
        <v>1.0825435322915384</v>
      </c>
      <c r="X352" s="82"/>
      <c r="Y352" s="57"/>
      <c r="Z352" s="58">
        <v>70</v>
      </c>
      <c r="AA352" s="8">
        <f t="shared" ref="AA352" si="2131">Z352</f>
        <v>70</v>
      </c>
      <c r="AB352" s="72">
        <f t="shared" ref="AB352" si="2132">CEILING(11.8*Z352*Z352/O352-Q352,1)</f>
        <v>113</v>
      </c>
      <c r="AC352" s="56">
        <f t="shared" ref="AC352" si="2133">(((Z352)*(Z352))/(12.96*O352))-((9.81*(Q352/1000))/1500)</f>
        <v>1.2555778623026128</v>
      </c>
      <c r="AD352" s="84"/>
      <c r="AE352" s="57"/>
    </row>
    <row r="353" spans="1:31" ht="15.75" thickBot="1" x14ac:dyDescent="0.3">
      <c r="A353" s="210"/>
      <c r="B353" s="203"/>
      <c r="C353" s="206"/>
      <c r="D353" s="141"/>
      <c r="E353" s="142"/>
      <c r="F353" s="142"/>
      <c r="G353" s="143">
        <v>40</v>
      </c>
      <c r="H353" s="144"/>
      <c r="I353" s="109">
        <f t="shared" ref="I353" si="2134">H352</f>
        <v>60</v>
      </c>
      <c r="J353" s="142"/>
      <c r="K353" s="145"/>
      <c r="L353" s="85">
        <f t="shared" ref="L353" si="2135">IF(F352=0,0,G353/(F352/1000*H352))</f>
        <v>9.9502487562189046</v>
      </c>
      <c r="M353" s="146">
        <f t="shared" ref="M353" si="2136">L353*H352</f>
        <v>597.01492537313425</v>
      </c>
      <c r="N353" s="187"/>
      <c r="O353" s="76"/>
      <c r="P353" s="77"/>
      <c r="Q353" s="77"/>
      <c r="R353" s="125">
        <v>44</v>
      </c>
      <c r="S353" s="174"/>
      <c r="T353" s="76"/>
      <c r="U353" s="109">
        <f t="shared" ref="U353" si="2137">T352</f>
        <v>65</v>
      </c>
      <c r="V353" s="77"/>
      <c r="W353" s="94"/>
      <c r="X353" s="85">
        <f t="shared" ref="X353" si="2138">IF(Q352=0,0,R353/(Q352/1000*T352))</f>
        <v>8.4615384615384617</v>
      </c>
      <c r="Y353" s="133">
        <f t="shared" ref="Y353" si="2139">X353*T352</f>
        <v>550</v>
      </c>
      <c r="Z353" s="114"/>
      <c r="AA353" s="109">
        <f t="shared" ref="AA353" si="2140">Z352</f>
        <v>70</v>
      </c>
      <c r="AB353" s="77"/>
      <c r="AC353" s="77"/>
      <c r="AD353" s="85">
        <f t="shared" ref="AD353" si="2141">IF(Q352=0,0,R353/(Q352/1000*Z352))</f>
        <v>7.8571428571428568</v>
      </c>
      <c r="AE353" s="133">
        <f t="shared" ref="AE353" si="2142">AD353*Z352</f>
        <v>550</v>
      </c>
    </row>
    <row r="354" spans="1:31" ht="15.75" thickBot="1" x14ac:dyDescent="0.3">
      <c r="A354" s="3" t="s">
        <v>19</v>
      </c>
      <c r="B354" s="207">
        <f>(B355-C351)*1000</f>
        <v>17.79900000000012</v>
      </c>
      <c r="C354" s="208"/>
      <c r="D354" s="66"/>
      <c r="E354" s="40"/>
      <c r="F354" s="40"/>
      <c r="G354" s="40"/>
      <c r="H354" s="40"/>
      <c r="I354" s="40">
        <f t="shared" ref="I354" si="2143">IF(I353&gt;I356,I353,I356)</f>
        <v>60</v>
      </c>
      <c r="J354" s="40"/>
      <c r="K354" s="41"/>
      <c r="L354" s="40"/>
      <c r="M354" s="40"/>
      <c r="N354" s="178"/>
      <c r="O354" s="119"/>
      <c r="P354" s="42"/>
      <c r="Q354" s="42"/>
      <c r="R354" s="42"/>
      <c r="S354" s="40"/>
      <c r="T354" s="42"/>
      <c r="U354" s="40">
        <f t="shared" ref="U354" si="2144">IF(U353&gt;U356,U353,U356)</f>
        <v>65</v>
      </c>
      <c r="V354" s="42"/>
      <c r="W354" s="43"/>
      <c r="X354" s="83"/>
      <c r="Y354" s="42"/>
      <c r="Z354" s="42"/>
      <c r="AA354" s="40">
        <f t="shared" ref="AA354" si="2145">IF(AA353&gt;AA356,AA353,AA356)</f>
        <v>70</v>
      </c>
      <c r="AB354" s="42"/>
      <c r="AC354" s="42"/>
      <c r="AD354" s="83"/>
      <c r="AE354" s="132"/>
    </row>
    <row r="355" spans="1:31" x14ac:dyDescent="0.25">
      <c r="A355" s="209">
        <v>78</v>
      </c>
      <c r="B355" s="201">
        <v>30.762357000000002</v>
      </c>
      <c r="C355" s="204">
        <v>30.996559000000001</v>
      </c>
      <c r="D355" s="134"/>
      <c r="E355" s="135"/>
      <c r="F355" s="135"/>
      <c r="G355" s="136">
        <v>30</v>
      </c>
      <c r="H355" s="137"/>
      <c r="I355" s="86">
        <f t="shared" ref="I355" si="2146">H356</f>
        <v>60</v>
      </c>
      <c r="J355" s="135"/>
      <c r="K355" s="138"/>
      <c r="L355" s="87">
        <f t="shared" ref="L355" si="2147">IF(F356=0,0,G355/(F356/1000*H356))</f>
        <v>12.5</v>
      </c>
      <c r="M355" s="139">
        <f t="shared" ref="M355" si="2148">L355*H356</f>
        <v>750</v>
      </c>
      <c r="N355" s="147"/>
      <c r="O355" s="48"/>
      <c r="P355" s="49"/>
      <c r="Q355" s="49"/>
      <c r="R355" s="115">
        <v>30</v>
      </c>
      <c r="S355" s="173"/>
      <c r="T355" s="48"/>
      <c r="U355" s="86">
        <f t="shared" ref="U355" si="2149">T356</f>
        <v>65</v>
      </c>
      <c r="V355" s="49"/>
      <c r="W355" s="50"/>
      <c r="X355" s="87">
        <f t="shared" ref="X355" si="2150">IF(Q356=0,0,R355/(Q356/1000*T356))</f>
        <v>8.3916083916083917</v>
      </c>
      <c r="Y355" s="51">
        <f t="shared" ref="Y355" si="2151">X355*T356</f>
        <v>545.4545454545455</v>
      </c>
      <c r="Z355" s="112"/>
      <c r="AA355" s="86">
        <f t="shared" ref="AA355" si="2152">Z356</f>
        <v>70</v>
      </c>
      <c r="AB355" s="49"/>
      <c r="AC355" s="49"/>
      <c r="AD355" s="87">
        <f t="shared" ref="AD355" si="2153">IF(Q356=0,0,R355/(Q356/1000*Z356))</f>
        <v>7.7922077922077921</v>
      </c>
      <c r="AE355" s="51">
        <f t="shared" ref="AE355" si="2154">AD355*Z356</f>
        <v>545.4545454545455</v>
      </c>
    </row>
    <row r="356" spans="1:31" x14ac:dyDescent="0.25">
      <c r="A356" s="199"/>
      <c r="B356" s="202"/>
      <c r="C356" s="205"/>
      <c r="D356" s="15">
        <v>498</v>
      </c>
      <c r="E356" s="6">
        <v>174.202</v>
      </c>
      <c r="F356" s="6">
        <v>40</v>
      </c>
      <c r="G356" s="10"/>
      <c r="H356" s="19">
        <v>60</v>
      </c>
      <c r="I356" s="8">
        <f t="shared" ref="I356" si="2155">H356</f>
        <v>60</v>
      </c>
      <c r="J356" s="72">
        <f t="shared" ref="J356" si="2156">CEILING(11.8*H356*H356/D356-F356,1)</f>
        <v>46</v>
      </c>
      <c r="K356" s="33">
        <f t="shared" ref="K356" si="2157">(((H356)*(H356))/(12.96*D356))-((9.81*(F356/1000))/1500)</f>
        <v>0.55752510236501562</v>
      </c>
      <c r="L356" s="80"/>
      <c r="M356" s="44"/>
      <c r="N356" s="148"/>
      <c r="O356" s="52">
        <v>498</v>
      </c>
      <c r="P356" s="53">
        <f t="shared" ref="P356" si="2158">(C355-B355)*1000-(R355+R357)</f>
        <v>174.2019999999998</v>
      </c>
      <c r="Q356" s="54">
        <v>55</v>
      </c>
      <c r="R356" s="55"/>
      <c r="S356" s="158"/>
      <c r="T356" s="52">
        <v>65</v>
      </c>
      <c r="U356" s="8">
        <f t="shared" ref="U356" si="2159">T356</f>
        <v>65</v>
      </c>
      <c r="V356" s="72">
        <f t="shared" ref="V356" si="2160">CEILING(11.8*T356*T356/O356-Q356,1)</f>
        <v>46</v>
      </c>
      <c r="W356" s="56">
        <f t="shared" ref="W356" si="2161">(((T356)*(T356))/(12.96*O356))-((9.81*(Q356/1000))/1500)</f>
        <v>0.65426497152560859</v>
      </c>
      <c r="X356" s="82"/>
      <c r="Y356" s="57"/>
      <c r="Z356" s="58">
        <v>70</v>
      </c>
      <c r="AA356" s="8">
        <f t="shared" ref="AA356" si="2162">Z356</f>
        <v>70</v>
      </c>
      <c r="AB356" s="72">
        <f t="shared" ref="AB356" si="2163">CEILING(11.8*Z356*Z356/O356-Q356,1)</f>
        <v>62</v>
      </c>
      <c r="AC356" s="56">
        <f t="shared" ref="AC356" si="2164">(((Z356)*(Z356))/(12.96*O356))-((9.81*(Q356/1000))/1500)</f>
        <v>0.75884997821904898</v>
      </c>
      <c r="AD356" s="84"/>
      <c r="AE356" s="57"/>
    </row>
    <row r="357" spans="1:31" ht="15.75" thickBot="1" x14ac:dyDescent="0.3">
      <c r="A357" s="210"/>
      <c r="B357" s="203"/>
      <c r="C357" s="206"/>
      <c r="D357" s="141"/>
      <c r="E357" s="142"/>
      <c r="F357" s="142"/>
      <c r="G357" s="143">
        <v>30</v>
      </c>
      <c r="H357" s="144"/>
      <c r="I357" s="109">
        <f t="shared" ref="I357" si="2165">H356</f>
        <v>60</v>
      </c>
      <c r="J357" s="142"/>
      <c r="K357" s="145"/>
      <c r="L357" s="85">
        <f t="shared" ref="L357" si="2166">IF(F356=0,0,G357/(F356/1000*H356))</f>
        <v>12.5</v>
      </c>
      <c r="M357" s="146">
        <f t="shared" ref="M357" si="2167">L357*H356</f>
        <v>750</v>
      </c>
      <c r="N357" s="187"/>
      <c r="O357" s="76"/>
      <c r="P357" s="77"/>
      <c r="Q357" s="77"/>
      <c r="R357" s="125">
        <v>30</v>
      </c>
      <c r="S357" s="174"/>
      <c r="T357" s="76"/>
      <c r="U357" s="109">
        <f t="shared" ref="U357" si="2168">T356</f>
        <v>65</v>
      </c>
      <c r="V357" s="77"/>
      <c r="W357" s="94"/>
      <c r="X357" s="85">
        <f t="shared" ref="X357" si="2169">IF(Q356=0,0,R357/(Q356/1000*T356))</f>
        <v>8.3916083916083917</v>
      </c>
      <c r="Y357" s="133">
        <f t="shared" ref="Y357" si="2170">X357*T356</f>
        <v>545.4545454545455</v>
      </c>
      <c r="Z357" s="114"/>
      <c r="AA357" s="109">
        <f t="shared" ref="AA357" si="2171">Z356</f>
        <v>70</v>
      </c>
      <c r="AB357" s="77"/>
      <c r="AC357" s="77"/>
      <c r="AD357" s="85">
        <f t="shared" ref="AD357" si="2172">IF(Q356=0,0,R357/(Q356/1000*Z356))</f>
        <v>7.7922077922077921</v>
      </c>
      <c r="AE357" s="133">
        <f t="shared" ref="AE357" si="2173">AD357*Z356</f>
        <v>545.4545454545455</v>
      </c>
    </row>
    <row r="358" spans="1:31" ht="15.75" thickBot="1" x14ac:dyDescent="0.3">
      <c r="A358" s="3" t="s">
        <v>19</v>
      </c>
      <c r="B358" s="207">
        <f>(B359-C355)*1000</f>
        <v>-30996.559000000001</v>
      </c>
      <c r="C358" s="208"/>
      <c r="D358" s="66"/>
      <c r="E358" s="40"/>
      <c r="F358" s="40"/>
      <c r="G358" s="40"/>
      <c r="H358" s="40"/>
      <c r="I358" s="40">
        <f t="shared" ref="I358" si="2174">IF(I357&gt;I360,I357,I360)</f>
        <v>60</v>
      </c>
      <c r="J358" s="40"/>
      <c r="K358" s="41"/>
      <c r="L358" s="40"/>
      <c r="M358" s="40"/>
      <c r="N358" s="178"/>
      <c r="O358" s="119"/>
      <c r="P358" s="42"/>
      <c r="Q358" s="42"/>
      <c r="R358" s="42"/>
      <c r="S358" s="40"/>
      <c r="T358" s="42"/>
      <c r="U358" s="40">
        <f t="shared" ref="U358" si="2175">IF(U357&gt;U360,U357,U360)</f>
        <v>65</v>
      </c>
      <c r="V358" s="42"/>
      <c r="W358" s="43"/>
      <c r="X358" s="83"/>
      <c r="Y358" s="42"/>
      <c r="Z358" s="42"/>
      <c r="AA358" s="40">
        <f t="shared" ref="AA358" si="2176">IF(AA357&gt;AA360,AA357,AA360)</f>
        <v>70</v>
      </c>
      <c r="AB358" s="42"/>
      <c r="AC358" s="42"/>
      <c r="AD358" s="83"/>
      <c r="AE358" s="132"/>
    </row>
    <row r="359" spans="1:31" x14ac:dyDescent="0.25">
      <c r="A359" s="209">
        <v>79</v>
      </c>
      <c r="B359" s="201"/>
      <c r="C359" s="204"/>
      <c r="D359" s="134"/>
      <c r="E359" s="135"/>
      <c r="F359" s="135"/>
      <c r="G359" s="136">
        <v>0</v>
      </c>
      <c r="H359" s="137"/>
      <c r="I359" s="86">
        <f t="shared" ref="I359" si="2177">H360</f>
        <v>60</v>
      </c>
      <c r="J359" s="135"/>
      <c r="K359" s="138"/>
      <c r="L359" s="87">
        <f t="shared" ref="L359" si="2178">IF(F360=0,0,G359/(F360/1000*H360))</f>
        <v>0</v>
      </c>
      <c r="M359" s="139">
        <f t="shared" ref="M359" si="2179">L359*H360</f>
        <v>0</v>
      </c>
      <c r="N359" s="147"/>
      <c r="O359" s="48"/>
      <c r="P359" s="49"/>
      <c r="Q359" s="49"/>
      <c r="R359" s="115"/>
      <c r="S359" s="173"/>
      <c r="T359" s="48"/>
      <c r="U359" s="86">
        <f t="shared" ref="U359" si="2180">T360</f>
        <v>65</v>
      </c>
      <c r="V359" s="49"/>
      <c r="W359" s="50"/>
      <c r="X359" s="87"/>
      <c r="Y359" s="51"/>
      <c r="Z359" s="112"/>
      <c r="AA359" s="86">
        <f t="shared" ref="AA359" si="2181">Z360</f>
        <v>70</v>
      </c>
      <c r="AB359" s="49"/>
      <c r="AC359" s="49"/>
      <c r="AD359" s="87"/>
      <c r="AE359" s="51"/>
    </row>
    <row r="360" spans="1:31" x14ac:dyDescent="0.25">
      <c r="A360" s="199"/>
      <c r="B360" s="202"/>
      <c r="C360" s="205"/>
      <c r="D360" s="15">
        <v>20000</v>
      </c>
      <c r="E360" s="6">
        <v>19.585000000000001</v>
      </c>
      <c r="F360" s="6">
        <v>0</v>
      </c>
      <c r="G360" s="10"/>
      <c r="H360" s="19">
        <v>60</v>
      </c>
      <c r="I360" s="8">
        <f t="shared" ref="I360" si="2182">H360</f>
        <v>60</v>
      </c>
      <c r="J360" s="72">
        <f t="shared" ref="J360" si="2183">CEILING(11.8*H360*H360/D360-F360,1)</f>
        <v>3</v>
      </c>
      <c r="K360" s="33">
        <f t="shared" ref="K360" si="2184">(((H360)*(H360))/(12.96*D360))-((9.81*(F360/1000))/1500)</f>
        <v>1.3888888888888888E-2</v>
      </c>
      <c r="L360" s="80"/>
      <c r="M360" s="44"/>
      <c r="N360" s="148"/>
      <c r="O360" s="52"/>
      <c r="P360" s="53"/>
      <c r="Q360" s="54"/>
      <c r="R360" s="55"/>
      <c r="S360" s="158"/>
      <c r="T360" s="52">
        <v>65</v>
      </c>
      <c r="U360" s="8">
        <f t="shared" ref="U360" si="2185">T360</f>
        <v>65</v>
      </c>
      <c r="V360" s="72"/>
      <c r="W360" s="56"/>
      <c r="X360" s="82"/>
      <c r="Y360" s="57"/>
      <c r="Z360" s="58">
        <v>70</v>
      </c>
      <c r="AA360" s="8">
        <f t="shared" ref="AA360" si="2186">Z360</f>
        <v>70</v>
      </c>
      <c r="AB360" s="72"/>
      <c r="AC360" s="56"/>
      <c r="AD360" s="84"/>
      <c r="AE360" s="57"/>
    </row>
    <row r="361" spans="1:31" ht="15.75" thickBot="1" x14ac:dyDescent="0.3">
      <c r="A361" s="210"/>
      <c r="B361" s="203"/>
      <c r="C361" s="206"/>
      <c r="D361" s="141"/>
      <c r="E361" s="142"/>
      <c r="F361" s="142"/>
      <c r="G361" s="143">
        <v>0</v>
      </c>
      <c r="H361" s="144"/>
      <c r="I361" s="109">
        <f t="shared" ref="I361" si="2187">H360</f>
        <v>60</v>
      </c>
      <c r="J361" s="142"/>
      <c r="K361" s="145"/>
      <c r="L361" s="85">
        <f t="shared" ref="L361" si="2188">IF(F360=0,0,G361/(F360/1000*H360))</f>
        <v>0</v>
      </c>
      <c r="M361" s="146">
        <f t="shared" ref="M361" si="2189">L361*H360</f>
        <v>0</v>
      </c>
      <c r="N361" s="187"/>
      <c r="O361" s="76"/>
      <c r="P361" s="77"/>
      <c r="Q361" s="77"/>
      <c r="R361" s="125"/>
      <c r="S361" s="174"/>
      <c r="T361" s="76"/>
      <c r="U361" s="109">
        <f t="shared" ref="U361" si="2190">T360</f>
        <v>65</v>
      </c>
      <c r="V361" s="77"/>
      <c r="W361" s="94"/>
      <c r="X361" s="85"/>
      <c r="Y361" s="133"/>
      <c r="Z361" s="114"/>
      <c r="AA361" s="109">
        <f t="shared" ref="AA361" si="2191">Z360</f>
        <v>70</v>
      </c>
      <c r="AB361" s="77"/>
      <c r="AC361" s="77"/>
      <c r="AD361" s="85"/>
      <c r="AE361" s="133"/>
    </row>
    <row r="362" spans="1:31" ht="15.75" thickBot="1" x14ac:dyDescent="0.3">
      <c r="A362" s="3" t="s">
        <v>19</v>
      </c>
      <c r="B362" s="207">
        <f>(B363-C359)*1000</f>
        <v>31419.646000000001</v>
      </c>
      <c r="C362" s="208"/>
      <c r="D362" s="66"/>
      <c r="E362" s="40"/>
      <c r="F362" s="40"/>
      <c r="G362" s="40"/>
      <c r="H362" s="40"/>
      <c r="I362" s="40">
        <f t="shared" ref="I362" si="2192">IF(I361&gt;I364,I361,I364)</f>
        <v>60</v>
      </c>
      <c r="J362" s="40"/>
      <c r="K362" s="41"/>
      <c r="L362" s="40"/>
      <c r="M362" s="40"/>
      <c r="N362" s="178"/>
      <c r="O362" s="119"/>
      <c r="P362" s="42"/>
      <c r="Q362" s="42"/>
      <c r="R362" s="42"/>
      <c r="S362" s="40"/>
      <c r="T362" s="42"/>
      <c r="U362" s="40">
        <f t="shared" ref="U362" si="2193">IF(U361&gt;U364,U361,U364)</f>
        <v>65</v>
      </c>
      <c r="V362" s="42"/>
      <c r="W362" s="43"/>
      <c r="X362" s="83"/>
      <c r="Y362" s="42"/>
      <c r="Z362" s="42"/>
      <c r="AA362" s="40">
        <f t="shared" ref="AA362" si="2194">IF(AA361&gt;AA364,AA361,AA364)</f>
        <v>70</v>
      </c>
      <c r="AB362" s="42"/>
      <c r="AC362" s="42"/>
      <c r="AD362" s="83"/>
      <c r="AE362" s="132"/>
    </row>
    <row r="363" spans="1:31" x14ac:dyDescent="0.25">
      <c r="A363" s="209">
        <v>80</v>
      </c>
      <c r="B363" s="201">
        <v>31.419646</v>
      </c>
      <c r="C363" s="204">
        <v>31.645268999999999</v>
      </c>
      <c r="D363" s="134"/>
      <c r="E363" s="135"/>
      <c r="F363" s="135"/>
      <c r="G363" s="136">
        <v>52.759</v>
      </c>
      <c r="H363" s="137"/>
      <c r="I363" s="86">
        <f t="shared" ref="I363" si="2195">H364</f>
        <v>60</v>
      </c>
      <c r="J363" s="135"/>
      <c r="K363" s="138"/>
      <c r="L363" s="87">
        <f t="shared" ref="L363" si="2196">IF(F364=0,0,G363/(F364/1000*H364))</f>
        <v>12.561666666666666</v>
      </c>
      <c r="M363" s="139">
        <f t="shared" ref="M363" si="2197">L363*H364</f>
        <v>753.69999999999993</v>
      </c>
      <c r="N363" s="147"/>
      <c r="O363" s="48"/>
      <c r="P363" s="49"/>
      <c r="Q363" s="49"/>
      <c r="R363" s="115">
        <v>54</v>
      </c>
      <c r="S363" s="173"/>
      <c r="T363" s="48"/>
      <c r="U363" s="86">
        <f t="shared" ref="U363" si="2198">T364</f>
        <v>65</v>
      </c>
      <c r="V363" s="49"/>
      <c r="W363" s="50"/>
      <c r="X363" s="87">
        <f t="shared" ref="X363" si="2199">IF(Q364=0,0,R363/(Q364/1000*T364))</f>
        <v>10.384615384615385</v>
      </c>
      <c r="Y363" s="51">
        <f t="shared" ref="Y363" si="2200">X363*T364</f>
        <v>675</v>
      </c>
      <c r="Z363" s="112"/>
      <c r="AA363" s="86">
        <f t="shared" ref="AA363" si="2201">Z364</f>
        <v>70</v>
      </c>
      <c r="AB363" s="49"/>
      <c r="AC363" s="49"/>
      <c r="AD363" s="87">
        <f t="shared" ref="AD363" si="2202">IF(Q364=0,0,R363/(Q364/1000*Z364))</f>
        <v>9.6428571428571423</v>
      </c>
      <c r="AE363" s="51">
        <f t="shared" ref="AE363" si="2203">AD363*Z364</f>
        <v>675</v>
      </c>
    </row>
    <row r="364" spans="1:31" x14ac:dyDescent="0.25">
      <c r="A364" s="199"/>
      <c r="B364" s="202"/>
      <c r="C364" s="205"/>
      <c r="D364" s="15">
        <v>290</v>
      </c>
      <c r="E364" s="6">
        <v>118.215</v>
      </c>
      <c r="F364" s="6">
        <v>70</v>
      </c>
      <c r="G364" s="10"/>
      <c r="H364" s="19">
        <v>60</v>
      </c>
      <c r="I364" s="8">
        <f t="shared" ref="I364" si="2204">H364</f>
        <v>60</v>
      </c>
      <c r="J364" s="72">
        <f t="shared" ref="J364" si="2205">CEILING(11.8*H364*H364/D364-F364,1)</f>
        <v>77</v>
      </c>
      <c r="K364" s="33">
        <f t="shared" ref="K364" si="2206">(((H364)*(H364))/(12.96*D364))-((9.81*(F364/1000))/1500)</f>
        <v>0.95739660613026822</v>
      </c>
      <c r="L364" s="80"/>
      <c r="M364" s="44"/>
      <c r="N364" s="148"/>
      <c r="O364" s="52">
        <v>290</v>
      </c>
      <c r="P364" s="53">
        <f t="shared" ref="P364" si="2207">(C363-B363)*1000-(R363+R365)</f>
        <v>117.6229999999988</v>
      </c>
      <c r="Q364" s="54">
        <v>80</v>
      </c>
      <c r="R364" s="55"/>
      <c r="S364" s="158"/>
      <c r="T364" s="52">
        <v>65</v>
      </c>
      <c r="U364" s="8">
        <f t="shared" ref="U364" si="2208">T364</f>
        <v>65</v>
      </c>
      <c r="V364" s="72">
        <f t="shared" ref="V364" si="2209">CEILING(11.8*T364*T364/O364-Q364,1)</f>
        <v>92</v>
      </c>
      <c r="W364" s="56">
        <f t="shared" ref="W364" si="2210">(((T364)*(T364))/(12.96*O364))-((9.81*(Q364/1000))/1500)</f>
        <v>1.1236253738612176</v>
      </c>
      <c r="X364" s="82"/>
      <c r="Y364" s="57"/>
      <c r="Z364" s="58">
        <v>70</v>
      </c>
      <c r="AA364" s="8">
        <f t="shared" ref="AA364" si="2211">Z364</f>
        <v>70</v>
      </c>
      <c r="AB364" s="72">
        <f t="shared" ref="AB364" si="2212">CEILING(11.8*Z364*Z364/O364-Q364,1)</f>
        <v>120</v>
      </c>
      <c r="AC364" s="56">
        <f t="shared" ref="AC364" si="2213">(((Z364)*(Z364))/(12.96*O364))-((9.81*(Q364/1000))/1500)</f>
        <v>1.3032230750106428</v>
      </c>
      <c r="AD364" s="84"/>
      <c r="AE364" s="57"/>
    </row>
    <row r="365" spans="1:31" ht="15.75" thickBot="1" x14ac:dyDescent="0.3">
      <c r="A365" s="210"/>
      <c r="B365" s="203"/>
      <c r="C365" s="206"/>
      <c r="D365" s="141"/>
      <c r="E365" s="142"/>
      <c r="F365" s="142"/>
      <c r="G365" s="143">
        <v>54</v>
      </c>
      <c r="H365" s="144"/>
      <c r="I365" s="109">
        <f t="shared" ref="I365" si="2214">H364</f>
        <v>60</v>
      </c>
      <c r="J365" s="142"/>
      <c r="K365" s="145"/>
      <c r="L365" s="85">
        <f t="shared" ref="L365" si="2215">IF(F364=0,0,G365/(F364/1000*H364))</f>
        <v>12.857142857142856</v>
      </c>
      <c r="M365" s="146">
        <f t="shared" ref="M365" si="2216">L365*H364</f>
        <v>771.42857142857133</v>
      </c>
      <c r="N365" s="187"/>
      <c r="O365" s="76"/>
      <c r="P365" s="77"/>
      <c r="Q365" s="77"/>
      <c r="R365" s="125">
        <v>54</v>
      </c>
      <c r="S365" s="174"/>
      <c r="T365" s="76"/>
      <c r="U365" s="109">
        <f t="shared" ref="U365" si="2217">T364</f>
        <v>65</v>
      </c>
      <c r="V365" s="77"/>
      <c r="W365" s="94"/>
      <c r="X365" s="85">
        <f t="shared" ref="X365" si="2218">IF(Q364=0,0,R365/(Q364/1000*T364))</f>
        <v>10.384615384615385</v>
      </c>
      <c r="Y365" s="133">
        <f t="shared" ref="Y365" si="2219">X365*T364</f>
        <v>675</v>
      </c>
      <c r="Z365" s="114"/>
      <c r="AA365" s="109">
        <f t="shared" ref="AA365" si="2220">Z364</f>
        <v>70</v>
      </c>
      <c r="AB365" s="77"/>
      <c r="AC365" s="77"/>
      <c r="AD365" s="85">
        <f t="shared" ref="AD365" si="2221">IF(Q364=0,0,R365/(Q364/1000*Z364))</f>
        <v>9.6428571428571423</v>
      </c>
      <c r="AE365" s="133">
        <f t="shared" ref="AE365" si="2222">AD365*Z364</f>
        <v>675</v>
      </c>
    </row>
    <row r="366" spans="1:31" ht="15.75" thickBot="1" x14ac:dyDescent="0.3">
      <c r="A366" s="3" t="s">
        <v>19</v>
      </c>
      <c r="B366" s="207">
        <f>(B367-C363)*1000</f>
        <v>400.61200000000241</v>
      </c>
      <c r="C366" s="208"/>
      <c r="D366" s="66"/>
      <c r="E366" s="40"/>
      <c r="F366" s="40"/>
      <c r="G366" s="40"/>
      <c r="H366" s="40"/>
      <c r="I366" s="40">
        <f t="shared" ref="I366" si="2223">IF(I365&gt;I368,I365,I368)</f>
        <v>60</v>
      </c>
      <c r="J366" s="40"/>
      <c r="K366" s="41"/>
      <c r="L366" s="40"/>
      <c r="M366" s="40"/>
      <c r="N366" s="178"/>
      <c r="O366" s="119"/>
      <c r="P366" s="42"/>
      <c r="Q366" s="42"/>
      <c r="R366" s="42"/>
      <c r="S366" s="40"/>
      <c r="T366" s="42"/>
      <c r="U366" s="40">
        <f t="shared" ref="U366" si="2224">IF(U365&gt;U368,U365,U368)</f>
        <v>65</v>
      </c>
      <c r="V366" s="42"/>
      <c r="W366" s="43"/>
      <c r="X366" s="83"/>
      <c r="Y366" s="42"/>
      <c r="Z366" s="42"/>
      <c r="AA366" s="40">
        <f t="shared" ref="AA366" si="2225">IF(AA365&gt;AA368,AA365,AA368)</f>
        <v>70</v>
      </c>
      <c r="AB366" s="42"/>
      <c r="AC366" s="42"/>
      <c r="AD366" s="83"/>
      <c r="AE366" s="132"/>
    </row>
    <row r="367" spans="1:31" x14ac:dyDescent="0.25">
      <c r="A367" s="209">
        <v>81</v>
      </c>
      <c r="B367" s="201">
        <v>32.045881000000001</v>
      </c>
      <c r="C367" s="204">
        <v>32.064807000000002</v>
      </c>
      <c r="D367" s="134"/>
      <c r="E367" s="135"/>
      <c r="F367" s="135"/>
      <c r="G367" s="136">
        <v>0</v>
      </c>
      <c r="H367" s="137"/>
      <c r="I367" s="86">
        <f t="shared" ref="I367" si="2226">H368</f>
        <v>60</v>
      </c>
      <c r="J367" s="135"/>
      <c r="K367" s="138"/>
      <c r="L367" s="87">
        <f t="shared" ref="L367" si="2227">IF(F368=0,0,G367/(F368/1000*H368))</f>
        <v>0</v>
      </c>
      <c r="M367" s="139">
        <f t="shared" ref="M367" si="2228">L367*H368</f>
        <v>0</v>
      </c>
      <c r="N367" s="147"/>
      <c r="O367" s="48"/>
      <c r="P367" s="49"/>
      <c r="Q367" s="49"/>
      <c r="R367" s="115">
        <v>0</v>
      </c>
      <c r="S367" s="173"/>
      <c r="T367" s="48"/>
      <c r="U367" s="86">
        <f t="shared" ref="U367" si="2229">T368</f>
        <v>65</v>
      </c>
      <c r="V367" s="49"/>
      <c r="W367" s="50"/>
      <c r="X367" s="87">
        <f t="shared" ref="X367" si="2230">IF(Q368=0,0,R367/(Q368/1000*T368))</f>
        <v>0</v>
      </c>
      <c r="Y367" s="51">
        <f t="shared" ref="Y367" si="2231">X367*T368</f>
        <v>0</v>
      </c>
      <c r="Z367" s="112"/>
      <c r="AA367" s="86">
        <f t="shared" ref="AA367" si="2232">Z368</f>
        <v>70</v>
      </c>
      <c r="AB367" s="49"/>
      <c r="AC367" s="49"/>
      <c r="AD367" s="87">
        <f t="shared" ref="AD367" si="2233">IF(Q368=0,0,R367/(Q368/1000*Z368))</f>
        <v>0</v>
      </c>
      <c r="AE367" s="51">
        <f t="shared" ref="AE367" si="2234">AD367*Z368</f>
        <v>0</v>
      </c>
    </row>
    <row r="368" spans="1:31" x14ac:dyDescent="0.25">
      <c r="A368" s="199"/>
      <c r="B368" s="202"/>
      <c r="C368" s="205"/>
      <c r="D368" s="15">
        <v>8000</v>
      </c>
      <c r="E368" s="6">
        <v>18.925999999999998</v>
      </c>
      <c r="F368" s="6">
        <v>0</v>
      </c>
      <c r="G368" s="10"/>
      <c r="H368" s="19">
        <v>60</v>
      </c>
      <c r="I368" s="8">
        <f t="shared" ref="I368" si="2235">H368</f>
        <v>60</v>
      </c>
      <c r="J368" s="72">
        <f t="shared" ref="J368" si="2236">CEILING(11.8*H368*H368/D368-F368,1)</f>
        <v>6</v>
      </c>
      <c r="K368" s="33">
        <f t="shared" ref="K368" si="2237">(((H368)*(H368))/(12.96*D368))-((9.81*(F368/1000))/1500)</f>
        <v>3.4722222222222224E-2</v>
      </c>
      <c r="L368" s="80"/>
      <c r="M368" s="44"/>
      <c r="N368" s="148"/>
      <c r="O368" s="52">
        <v>8000</v>
      </c>
      <c r="P368" s="53">
        <f t="shared" ref="P368" si="2238">(C367-B367)*1000-(R367+R369)</f>
        <v>18.926000000000442</v>
      </c>
      <c r="Q368" s="54">
        <v>0</v>
      </c>
      <c r="R368" s="55"/>
      <c r="S368" s="158"/>
      <c r="T368" s="52">
        <v>65</v>
      </c>
      <c r="U368" s="8">
        <f t="shared" ref="U368" si="2239">T368</f>
        <v>65</v>
      </c>
      <c r="V368" s="72">
        <f t="shared" ref="V368" si="2240">CEILING(11.8*T368*T368/O368-Q368,1)</f>
        <v>7</v>
      </c>
      <c r="W368" s="56">
        <f t="shared" ref="W368" si="2241">(((T368)*(T368))/(12.96*O368))-((9.81*(Q368/1000))/1500)</f>
        <v>4.0750385802469133E-2</v>
      </c>
      <c r="X368" s="82"/>
      <c r="Y368" s="57"/>
      <c r="Z368" s="58">
        <v>70</v>
      </c>
      <c r="AA368" s="8">
        <f t="shared" ref="AA368" si="2242">Z368</f>
        <v>70</v>
      </c>
      <c r="AB368" s="72">
        <f t="shared" ref="AB368" si="2243">CEILING(11.8*Z368*Z368/O368-Q368,1)</f>
        <v>8</v>
      </c>
      <c r="AC368" s="56">
        <f t="shared" ref="AC368" si="2244">(((Z368)*(Z368))/(12.96*O368))-((9.81*(Q368/1000))/1500)</f>
        <v>4.7260802469135804E-2</v>
      </c>
      <c r="AD368" s="84"/>
      <c r="AE368" s="57"/>
    </row>
    <row r="369" spans="1:31" ht="15.75" thickBot="1" x14ac:dyDescent="0.3">
      <c r="A369" s="210"/>
      <c r="B369" s="203"/>
      <c r="C369" s="206"/>
      <c r="D369" s="141"/>
      <c r="E369" s="142"/>
      <c r="F369" s="142"/>
      <c r="G369" s="143">
        <v>0</v>
      </c>
      <c r="H369" s="144"/>
      <c r="I369" s="109">
        <f t="shared" ref="I369" si="2245">H368</f>
        <v>60</v>
      </c>
      <c r="J369" s="142"/>
      <c r="K369" s="145"/>
      <c r="L369" s="85">
        <f t="shared" ref="L369" si="2246">IF(F368=0,0,G369/(F368/1000*H368))</f>
        <v>0</v>
      </c>
      <c r="M369" s="146">
        <f t="shared" ref="M369" si="2247">L369*H368</f>
        <v>0</v>
      </c>
      <c r="N369" s="187"/>
      <c r="O369" s="76"/>
      <c r="P369" s="77"/>
      <c r="Q369" s="77"/>
      <c r="R369" s="125">
        <v>0</v>
      </c>
      <c r="S369" s="174"/>
      <c r="T369" s="76"/>
      <c r="U369" s="109">
        <f t="shared" ref="U369" si="2248">T368</f>
        <v>65</v>
      </c>
      <c r="V369" s="77"/>
      <c r="W369" s="94"/>
      <c r="X369" s="85">
        <f t="shared" ref="X369" si="2249">IF(Q368=0,0,R369/(Q368/1000*T368))</f>
        <v>0</v>
      </c>
      <c r="Y369" s="133">
        <f t="shared" ref="Y369" si="2250">X369*T368</f>
        <v>0</v>
      </c>
      <c r="Z369" s="114"/>
      <c r="AA369" s="109">
        <f t="shared" ref="AA369" si="2251">Z368</f>
        <v>70</v>
      </c>
      <c r="AB369" s="77"/>
      <c r="AC369" s="77"/>
      <c r="AD369" s="85">
        <f t="shared" ref="AD369" si="2252">IF(Q368=0,0,R369/(Q368/1000*Z368))</f>
        <v>0</v>
      </c>
      <c r="AE369" s="133">
        <f t="shared" ref="AE369" si="2253">AD369*Z368</f>
        <v>0</v>
      </c>
    </row>
    <row r="370" spans="1:31" ht="15.75" thickBot="1" x14ac:dyDescent="0.3">
      <c r="A370" s="3" t="s">
        <v>19</v>
      </c>
      <c r="B370" s="207">
        <f>(B371-C367)*1000</f>
        <v>121.37200000000092</v>
      </c>
      <c r="C370" s="208"/>
      <c r="D370" s="66"/>
      <c r="E370" s="40"/>
      <c r="F370" s="40"/>
      <c r="G370" s="40"/>
      <c r="H370" s="40"/>
      <c r="I370" s="40">
        <f t="shared" ref="I370" si="2254">IF(I369&gt;I372,I369,I372)</f>
        <v>60</v>
      </c>
      <c r="J370" s="40"/>
      <c r="K370" s="41"/>
      <c r="L370" s="40"/>
      <c r="M370" s="40"/>
      <c r="N370" s="178"/>
      <c r="O370" s="119"/>
      <c r="P370" s="42"/>
      <c r="Q370" s="42"/>
      <c r="R370" s="42"/>
      <c r="S370" s="40"/>
      <c r="T370" s="42"/>
      <c r="U370" s="40">
        <f t="shared" ref="U370" si="2255">IF(U369&gt;U372,U369,U372)</f>
        <v>65</v>
      </c>
      <c r="V370" s="42"/>
      <c r="W370" s="43"/>
      <c r="X370" s="83"/>
      <c r="Y370" s="42"/>
      <c r="Z370" s="42"/>
      <c r="AA370" s="40">
        <f t="shared" ref="AA370" si="2256">IF(AA369&gt;AA372,AA369,AA372)</f>
        <v>70</v>
      </c>
      <c r="AB370" s="42"/>
      <c r="AC370" s="42"/>
      <c r="AD370" s="83"/>
      <c r="AE370" s="132"/>
    </row>
    <row r="371" spans="1:31" x14ac:dyDescent="0.25">
      <c r="A371" s="209">
        <v>82</v>
      </c>
      <c r="B371" s="201">
        <v>32.186179000000003</v>
      </c>
      <c r="C371" s="204">
        <v>32.377406000000001</v>
      </c>
      <c r="D371" s="134"/>
      <c r="E371" s="135"/>
      <c r="F371" s="135"/>
      <c r="G371" s="136">
        <v>50</v>
      </c>
      <c r="H371" s="137"/>
      <c r="I371" s="86">
        <f t="shared" ref="I371" si="2257">H372</f>
        <v>60</v>
      </c>
      <c r="J371" s="135"/>
      <c r="K371" s="138"/>
      <c r="L371" s="87">
        <f t="shared" ref="L371" si="2258">IF(F372=0,0,G371/(F372/1000*H372))</f>
        <v>27.777777777777782</v>
      </c>
      <c r="M371" s="139">
        <f t="shared" ref="M371" si="2259">L371*H372</f>
        <v>1666.666666666667</v>
      </c>
      <c r="N371" s="147"/>
      <c r="O371" s="48"/>
      <c r="P371" s="49"/>
      <c r="Q371" s="49"/>
      <c r="R371" s="115">
        <v>50</v>
      </c>
      <c r="S371" s="173"/>
      <c r="T371" s="48"/>
      <c r="U371" s="86">
        <f t="shared" ref="U371" si="2260">T372</f>
        <v>65</v>
      </c>
      <c r="V371" s="49"/>
      <c r="W371" s="50"/>
      <c r="X371" s="87">
        <f t="shared" ref="X371" si="2261">IF(Q372=0,0,R371/(Q372/1000*T372))</f>
        <v>17.889087656529519</v>
      </c>
      <c r="Y371" s="51">
        <f t="shared" ref="Y371" si="2262">X371*T372</f>
        <v>1162.7906976744187</v>
      </c>
      <c r="Z371" s="112"/>
      <c r="AA371" s="86">
        <f t="shared" ref="AA371" si="2263">Z372</f>
        <v>70</v>
      </c>
      <c r="AB371" s="49"/>
      <c r="AC371" s="49"/>
      <c r="AD371" s="87">
        <f t="shared" ref="AD371" si="2264">IF(Q372=0,0,R371/(Q372/1000*Z372))</f>
        <v>16.611295681063122</v>
      </c>
      <c r="AE371" s="51">
        <f t="shared" ref="AE371" si="2265">AD371*Z372</f>
        <v>1162.7906976744187</v>
      </c>
    </row>
    <row r="372" spans="1:31" x14ac:dyDescent="0.25">
      <c r="A372" s="199"/>
      <c r="B372" s="202"/>
      <c r="C372" s="205"/>
      <c r="D372" s="15">
        <v>500</v>
      </c>
      <c r="E372" s="6">
        <v>111.227</v>
      </c>
      <c r="F372" s="6">
        <v>30</v>
      </c>
      <c r="G372" s="10"/>
      <c r="H372" s="19">
        <v>60</v>
      </c>
      <c r="I372" s="8">
        <f t="shared" ref="I372" si="2266">H372</f>
        <v>60</v>
      </c>
      <c r="J372" s="72">
        <f t="shared" ref="J372" si="2267">CEILING(11.8*H372*H372/D372-F372,1)</f>
        <v>55</v>
      </c>
      <c r="K372" s="33">
        <f t="shared" ref="K372" si="2268">(((H372)*(H372))/(12.96*D372))-((9.81*(F372/1000))/1500)</f>
        <v>0.5553593555555556</v>
      </c>
      <c r="L372" s="80"/>
      <c r="M372" s="44"/>
      <c r="N372" s="148"/>
      <c r="O372" s="52">
        <v>500</v>
      </c>
      <c r="P372" s="53">
        <f t="shared" ref="P372" si="2269">(C371-B371)*1000-(R371+R373)</f>
        <v>111.22699999999782</v>
      </c>
      <c r="Q372" s="54">
        <v>43</v>
      </c>
      <c r="R372" s="55"/>
      <c r="S372" s="158"/>
      <c r="T372" s="52">
        <v>65</v>
      </c>
      <c r="U372" s="8">
        <f t="shared" ref="U372" si="2270">T372</f>
        <v>65</v>
      </c>
      <c r="V372" s="72">
        <f t="shared" ref="V372" si="2271">CEILING(11.8*T372*T372/O372-Q372,1)</f>
        <v>57</v>
      </c>
      <c r="W372" s="56">
        <f t="shared" ref="W372" si="2272">(((T372)*(T372))/(12.96*O372))-((9.81*(Q372/1000))/1500)</f>
        <v>0.65172495283950616</v>
      </c>
      <c r="X372" s="82"/>
      <c r="Y372" s="57"/>
      <c r="Z372" s="58">
        <v>70</v>
      </c>
      <c r="AA372" s="8">
        <f t="shared" ref="AA372" si="2273">Z372</f>
        <v>70</v>
      </c>
      <c r="AB372" s="72">
        <f t="shared" ref="AB372" si="2274">CEILING(11.8*Z372*Z372/O372-Q372,1)</f>
        <v>73</v>
      </c>
      <c r="AC372" s="56">
        <f t="shared" ref="AC372" si="2275">(((Z372)*(Z372))/(12.96*O372))-((9.81*(Q372/1000))/1500)</f>
        <v>0.7558916195061729</v>
      </c>
      <c r="AD372" s="84"/>
      <c r="AE372" s="57"/>
    </row>
    <row r="373" spans="1:31" ht="15.75" thickBot="1" x14ac:dyDescent="0.3">
      <c r="A373" s="210"/>
      <c r="B373" s="203"/>
      <c r="C373" s="206"/>
      <c r="D373" s="141"/>
      <c r="E373" s="142"/>
      <c r="F373" s="142"/>
      <c r="G373" s="143">
        <v>30</v>
      </c>
      <c r="H373" s="144"/>
      <c r="I373" s="109">
        <f t="shared" ref="I373" si="2276">H372</f>
        <v>60</v>
      </c>
      <c r="J373" s="142"/>
      <c r="K373" s="145"/>
      <c r="L373" s="85">
        <f t="shared" ref="L373" si="2277">IF(F372=0,0,G373/(F372/1000*H372))</f>
        <v>16.666666666666668</v>
      </c>
      <c r="M373" s="146">
        <f t="shared" ref="M373" si="2278">L373*H372</f>
        <v>1000.0000000000001</v>
      </c>
      <c r="N373" s="187"/>
      <c r="O373" s="76"/>
      <c r="P373" s="77"/>
      <c r="Q373" s="77"/>
      <c r="R373" s="125">
        <v>30</v>
      </c>
      <c r="S373" s="174"/>
      <c r="T373" s="76"/>
      <c r="U373" s="109">
        <f t="shared" ref="U373" si="2279">T372</f>
        <v>65</v>
      </c>
      <c r="V373" s="77"/>
      <c r="W373" s="94"/>
      <c r="X373" s="85">
        <f t="shared" ref="X373" si="2280">IF(Q372=0,0,R373/(Q372/1000*T372))</f>
        <v>10.733452593917711</v>
      </c>
      <c r="Y373" s="133">
        <f t="shared" ref="Y373" si="2281">X373*T372</f>
        <v>697.67441860465124</v>
      </c>
      <c r="Z373" s="114"/>
      <c r="AA373" s="109">
        <f t="shared" ref="AA373" si="2282">Z372</f>
        <v>70</v>
      </c>
      <c r="AB373" s="77"/>
      <c r="AC373" s="77"/>
      <c r="AD373" s="85">
        <f t="shared" ref="AD373" si="2283">IF(Q372=0,0,R373/(Q372/1000*Z372))</f>
        <v>9.9667774086378742</v>
      </c>
      <c r="AE373" s="133">
        <f t="shared" ref="AE373" si="2284">AD373*Z372</f>
        <v>697.67441860465124</v>
      </c>
    </row>
    <row r="374" spans="1:31" ht="15.75" thickBot="1" x14ac:dyDescent="0.3">
      <c r="A374" s="3" t="s">
        <v>19</v>
      </c>
      <c r="B374" s="207">
        <f>(B375-C371)*1000</f>
        <v>29.963000000002182</v>
      </c>
      <c r="C374" s="208"/>
      <c r="D374" s="66"/>
      <c r="E374" s="40"/>
      <c r="F374" s="40"/>
      <c r="G374" s="40"/>
      <c r="H374" s="40"/>
      <c r="I374" s="40">
        <f t="shared" ref="I374" si="2285">IF(I373&gt;I376,I373,I376)</f>
        <v>60</v>
      </c>
      <c r="J374" s="40"/>
      <c r="K374" s="41"/>
      <c r="L374" s="40"/>
      <c r="M374" s="40"/>
      <c r="N374" s="178"/>
      <c r="O374" s="119"/>
      <c r="P374" s="42"/>
      <c r="Q374" s="42"/>
      <c r="R374" s="42"/>
      <c r="S374" s="40"/>
      <c r="T374" s="42"/>
      <c r="U374" s="40">
        <f t="shared" ref="U374" si="2286">IF(U373&gt;U376,U373,U376)</f>
        <v>65</v>
      </c>
      <c r="V374" s="42"/>
      <c r="W374" s="43"/>
      <c r="X374" s="83"/>
      <c r="Y374" s="42"/>
      <c r="Z374" s="42"/>
      <c r="AA374" s="40">
        <f t="shared" ref="AA374" si="2287">IF(AA373&gt;AA376,AA373,AA376)</f>
        <v>70</v>
      </c>
      <c r="AB374" s="42"/>
      <c r="AC374" s="42"/>
      <c r="AD374" s="83"/>
      <c r="AE374" s="132"/>
    </row>
    <row r="375" spans="1:31" x14ac:dyDescent="0.25">
      <c r="A375" s="214">
        <v>83</v>
      </c>
      <c r="B375" s="201">
        <v>32.407369000000003</v>
      </c>
      <c r="C375" s="233">
        <v>32.910800000000002</v>
      </c>
      <c r="D375" s="134"/>
      <c r="E375" s="135"/>
      <c r="F375" s="135"/>
      <c r="G375" s="136">
        <v>56.058999999999997</v>
      </c>
      <c r="H375" s="137"/>
      <c r="I375" s="86">
        <f t="shared" ref="I375" si="2288">H376</f>
        <v>50</v>
      </c>
      <c r="J375" s="135"/>
      <c r="K375" s="138"/>
      <c r="L375" s="87">
        <f t="shared" ref="L375" si="2289">IF(F376=0,0,G375/(F376/1000*H376))</f>
        <v>14.014749999999999</v>
      </c>
      <c r="M375" s="139">
        <f t="shared" ref="M375" si="2290">L375*H376</f>
        <v>700.73749999999995</v>
      </c>
      <c r="N375" s="147"/>
      <c r="O375" s="48"/>
      <c r="P375" s="49"/>
      <c r="Q375" s="49"/>
      <c r="R375" s="115">
        <v>56</v>
      </c>
      <c r="S375" s="173"/>
      <c r="T375" s="48"/>
      <c r="U375" s="86">
        <f t="shared" ref="U375" si="2291">T376</f>
        <v>50</v>
      </c>
      <c r="V375" s="49"/>
      <c r="W375" s="50"/>
      <c r="X375" s="87">
        <f t="shared" ref="X375" si="2292">IF(Q376=0,0,R375/(Q376/1000*T376))</f>
        <v>14</v>
      </c>
      <c r="Y375" s="51">
        <f t="shared" ref="Y375" si="2293">X375*T376</f>
        <v>700</v>
      </c>
      <c r="Z375" s="112"/>
      <c r="AA375" s="86">
        <f t="shared" ref="AA375" si="2294">Z376</f>
        <v>50</v>
      </c>
      <c r="AB375" s="49"/>
      <c r="AC375" s="49"/>
      <c r="AD375" s="87">
        <f t="shared" ref="AD375" si="2295">IF(Q376=0,0,R375/(Q376/1000*Z376))</f>
        <v>14</v>
      </c>
      <c r="AE375" s="51">
        <f t="shared" ref="AE375" si="2296">AD375*Z376</f>
        <v>700</v>
      </c>
    </row>
    <row r="376" spans="1:31" ht="15.75" thickBot="1" x14ac:dyDescent="0.3">
      <c r="A376" s="215"/>
      <c r="B376" s="202"/>
      <c r="C376" s="234"/>
      <c r="D376" s="15">
        <v>195.17599999999999</v>
      </c>
      <c r="E376" s="6">
        <v>289.00400000000002</v>
      </c>
      <c r="F376" s="6">
        <v>80</v>
      </c>
      <c r="G376" s="10"/>
      <c r="H376" s="19">
        <v>50</v>
      </c>
      <c r="I376" s="8">
        <f t="shared" ref="I376" si="2297">H376</f>
        <v>50</v>
      </c>
      <c r="J376" s="72">
        <f t="shared" ref="J376" si="2298">CEILING(11.8*H376*H376/D376-F376,1)</f>
        <v>72</v>
      </c>
      <c r="K376" s="33">
        <f t="shared" ref="K376" si="2299">(((H376)*(H376))/(12.96*D376))-((9.81*(F376/1000))/1500)</f>
        <v>0.98782185558009827</v>
      </c>
      <c r="L376" s="80"/>
      <c r="M376" s="44"/>
      <c r="N376" s="148"/>
      <c r="O376" s="52">
        <v>195.17599999999999</v>
      </c>
      <c r="P376" s="53">
        <v>289.88</v>
      </c>
      <c r="Q376" s="54">
        <v>80</v>
      </c>
      <c r="R376" s="55"/>
      <c r="S376" s="158"/>
      <c r="T376" s="52">
        <v>50</v>
      </c>
      <c r="U376" s="8">
        <f t="shared" ref="U376" si="2300">T376</f>
        <v>50</v>
      </c>
      <c r="V376" s="72">
        <f t="shared" ref="V376" si="2301">CEILING(11.8*T376*T376/O376-Q376,1)</f>
        <v>72</v>
      </c>
      <c r="W376" s="56">
        <f t="shared" ref="W376" si="2302">(((T376)*(T376))/(12.96*O376))-((9.81*(Q376/1000))/1500)</f>
        <v>0.98782185558009827</v>
      </c>
      <c r="X376" s="82"/>
      <c r="Y376" s="57"/>
      <c r="Z376" s="58">
        <v>50</v>
      </c>
      <c r="AA376" s="8">
        <f t="shared" ref="AA376" si="2303">Z376</f>
        <v>50</v>
      </c>
      <c r="AB376" s="72">
        <f t="shared" ref="AB376" si="2304">CEILING(11.8*Z376*Z376/O376-Q376,1)</f>
        <v>72</v>
      </c>
      <c r="AC376" s="56">
        <f t="shared" ref="AC376" si="2305">(((Z376)*(Z376))/(12.96*O376))-((9.81*(Q376/1000))/1500)</f>
        <v>0.98782185558009827</v>
      </c>
      <c r="AD376" s="84"/>
      <c r="AE376" s="57"/>
    </row>
    <row r="377" spans="1:31" x14ac:dyDescent="0.25">
      <c r="A377" s="215"/>
      <c r="B377" s="202"/>
      <c r="C377" s="234"/>
      <c r="D377" s="134"/>
      <c r="E377" s="135"/>
      <c r="F377" s="135"/>
      <c r="G377" s="136">
        <v>0</v>
      </c>
      <c r="H377" s="137"/>
      <c r="I377" s="86">
        <f t="shared" ref="I377" si="2306">H378</f>
        <v>50</v>
      </c>
      <c r="J377" s="135"/>
      <c r="K377" s="138"/>
      <c r="L377" s="87">
        <f t="shared" ref="L377" si="2307">IF(F378=0,0,G377/(F378/1000*H378))</f>
        <v>0</v>
      </c>
      <c r="M377" s="139">
        <f t="shared" ref="M377" si="2308">L377*H378</f>
        <v>0</v>
      </c>
      <c r="N377" s="147"/>
      <c r="O377" s="48"/>
      <c r="P377" s="49"/>
      <c r="Q377" s="49"/>
      <c r="R377" s="115">
        <v>0</v>
      </c>
      <c r="S377" s="173"/>
      <c r="T377" s="48"/>
      <c r="U377" s="86">
        <f t="shared" ref="U377" si="2309">T378</f>
        <v>50</v>
      </c>
      <c r="V377" s="49"/>
      <c r="W377" s="50"/>
      <c r="X377" s="87">
        <f t="shared" ref="X377" si="2310">IF(Q378=0,0,R377/(Q378/1000*T378))</f>
        <v>0</v>
      </c>
      <c r="Y377" s="51">
        <f t="shared" ref="Y377" si="2311">X377*T378</f>
        <v>0</v>
      </c>
      <c r="Z377" s="112"/>
      <c r="AA377" s="86">
        <f t="shared" ref="AA377" si="2312">Z378</f>
        <v>50</v>
      </c>
      <c r="AB377" s="49"/>
      <c r="AC377" s="49"/>
      <c r="AD377" s="87">
        <f t="shared" ref="AD377" si="2313">IF(Q378=0,0,R377/(Q378/1000*Z378))</f>
        <v>0</v>
      </c>
      <c r="AE377" s="51">
        <f t="shared" ref="AE377" si="2314">AD377*Z378</f>
        <v>0</v>
      </c>
    </row>
    <row r="378" spans="1:31" ht="15.75" thickBot="1" x14ac:dyDescent="0.3">
      <c r="A378" s="215"/>
      <c r="B378" s="202"/>
      <c r="C378" s="234"/>
      <c r="D378" s="15">
        <v>190.82400000000001</v>
      </c>
      <c r="E378" s="6">
        <v>41.19</v>
      </c>
      <c r="F378" s="6">
        <v>80</v>
      </c>
      <c r="G378" s="10"/>
      <c r="H378" s="19">
        <v>50</v>
      </c>
      <c r="I378" s="8">
        <f t="shared" ref="I378" si="2315">H378</f>
        <v>50</v>
      </c>
      <c r="J378" s="72">
        <f t="shared" ref="J378" si="2316">CEILING(11.8*H378*H378/D378-F378,1)</f>
        <v>75</v>
      </c>
      <c r="K378" s="33">
        <f t="shared" ref="K378" si="2317">(((H378)*(H378))/(12.96*D378))-((9.81*(F378/1000))/1500)</f>
        <v>1.0103624043679056</v>
      </c>
      <c r="L378" s="80"/>
      <c r="M378" s="44"/>
      <c r="N378" s="148"/>
      <c r="O378" s="52">
        <v>190.82400000000001</v>
      </c>
      <c r="P378" s="53">
        <v>40.756999999999998</v>
      </c>
      <c r="Q378" s="54">
        <v>80</v>
      </c>
      <c r="R378" s="55"/>
      <c r="S378" s="158"/>
      <c r="T378" s="52">
        <v>50</v>
      </c>
      <c r="U378" s="8">
        <f t="shared" ref="U378" si="2318">T378</f>
        <v>50</v>
      </c>
      <c r="V378" s="72">
        <f t="shared" ref="V378" si="2319">CEILING(11.8*T378*T378/O378-Q378,1)</f>
        <v>75</v>
      </c>
      <c r="W378" s="56">
        <f t="shared" ref="W378" si="2320">(((T378)*(T378))/(12.96*O378))-((9.81*(Q378/1000))/1500)</f>
        <v>1.0103624043679056</v>
      </c>
      <c r="X378" s="82"/>
      <c r="Y378" s="57"/>
      <c r="Z378" s="58">
        <v>50</v>
      </c>
      <c r="AA378" s="8">
        <f t="shared" ref="AA378" si="2321">Z378</f>
        <v>50</v>
      </c>
      <c r="AB378" s="72">
        <f t="shared" ref="AB378" si="2322">CEILING(11.8*Z378*Z378/O378-Q378,1)</f>
        <v>75</v>
      </c>
      <c r="AC378" s="56">
        <f t="shared" ref="AC378" si="2323">(((Z378)*(Z378))/(12.96*O378))-((9.81*(Q378/1000))/1500)</f>
        <v>1.0103624043679056</v>
      </c>
      <c r="AD378" s="84"/>
      <c r="AE378" s="57"/>
    </row>
    <row r="379" spans="1:31" x14ac:dyDescent="0.25">
      <c r="A379" s="215"/>
      <c r="B379" s="202"/>
      <c r="C379" s="234"/>
      <c r="D379" s="134"/>
      <c r="E379" s="135"/>
      <c r="F379" s="135"/>
      <c r="G379" s="136">
        <v>0</v>
      </c>
      <c r="H379" s="137"/>
      <c r="I379" s="86">
        <f t="shared" ref="I379" si="2324">H380</f>
        <v>50</v>
      </c>
      <c r="J379" s="135"/>
      <c r="K379" s="138"/>
      <c r="L379" s="87">
        <f t="shared" ref="L379" si="2325">IF(F380=0,0,G379/(F380/1000*H380))</f>
        <v>0</v>
      </c>
      <c r="M379" s="139">
        <f t="shared" ref="M379" si="2326">L379*H380</f>
        <v>0</v>
      </c>
      <c r="N379" s="147"/>
      <c r="O379" s="48"/>
      <c r="P379" s="49"/>
      <c r="Q379" s="49"/>
      <c r="R379" s="115">
        <v>0</v>
      </c>
      <c r="S379" s="173"/>
      <c r="T379" s="48"/>
      <c r="U379" s="86">
        <f t="shared" ref="U379" si="2327">T380</f>
        <v>50</v>
      </c>
      <c r="V379" s="49"/>
      <c r="W379" s="50"/>
      <c r="X379" s="87">
        <f t="shared" ref="X379" si="2328">IF(Q380=0,0,R379/(Q380/1000*T380))</f>
        <v>0</v>
      </c>
      <c r="Y379" s="51">
        <f t="shared" ref="Y379" si="2329">X379*T380</f>
        <v>0</v>
      </c>
      <c r="Z379" s="112"/>
      <c r="AA379" s="86">
        <f t="shared" ref="AA379" si="2330">Z380</f>
        <v>50</v>
      </c>
      <c r="AB379" s="49"/>
      <c r="AC379" s="49"/>
      <c r="AD379" s="87">
        <f t="shared" ref="AD379" si="2331">IF(Q380=0,0,R379/(Q380/1000*Z380))</f>
        <v>0</v>
      </c>
      <c r="AE379" s="51">
        <f t="shared" ref="AE379" si="2332">AD379*Z380</f>
        <v>0</v>
      </c>
    </row>
    <row r="380" spans="1:31" ht="15.75" thickBot="1" x14ac:dyDescent="0.3">
      <c r="A380" s="215"/>
      <c r="B380" s="202"/>
      <c r="C380" s="234"/>
      <c r="D380" s="15">
        <v>311.57100000000003</v>
      </c>
      <c r="E380" s="6">
        <v>15.481999999999999</v>
      </c>
      <c r="F380" s="6">
        <v>50</v>
      </c>
      <c r="G380" s="10"/>
      <c r="H380" s="19">
        <v>50</v>
      </c>
      <c r="I380" s="8">
        <f t="shared" ref="I380" si="2333">H380</f>
        <v>50</v>
      </c>
      <c r="J380" s="72">
        <f t="shared" ref="J380" si="2334">CEILING(11.8*H380*H380/D380-F380,1)</f>
        <v>45</v>
      </c>
      <c r="K380" s="33">
        <f t="shared" ref="K380" si="2335">(((H380)*(H380))/(12.96*D380))-((9.81*(F380/1000))/1500)</f>
        <v>0.61879748388297118</v>
      </c>
      <c r="L380" s="80"/>
      <c r="M380" s="44"/>
      <c r="N380" s="148"/>
      <c r="O380" s="52">
        <v>311.57100000000003</v>
      </c>
      <c r="P380" s="53">
        <v>15.294</v>
      </c>
      <c r="Q380" s="54">
        <v>80</v>
      </c>
      <c r="R380" s="55"/>
      <c r="S380" s="158"/>
      <c r="T380" s="52">
        <v>50</v>
      </c>
      <c r="U380" s="8">
        <f t="shared" ref="U380" si="2336">T380</f>
        <v>50</v>
      </c>
      <c r="V380" s="72">
        <f t="shared" ref="V380" si="2337">CEILING(11.8*T380*T380/O380-Q380,1)</f>
        <v>15</v>
      </c>
      <c r="W380" s="56">
        <f t="shared" ref="W380" si="2338">(((T380)*(T380))/(12.96*O380))-((9.81*(Q380/1000))/1500)</f>
        <v>0.6186012838829712</v>
      </c>
      <c r="X380" s="82"/>
      <c r="Y380" s="57"/>
      <c r="Z380" s="58">
        <v>50</v>
      </c>
      <c r="AA380" s="8">
        <f t="shared" ref="AA380" si="2339">Z380</f>
        <v>50</v>
      </c>
      <c r="AB380" s="72">
        <f t="shared" ref="AB380" si="2340">CEILING(11.8*Z380*Z380/O380-Q380,1)</f>
        <v>15</v>
      </c>
      <c r="AC380" s="56">
        <f t="shared" ref="AC380" si="2341">(((Z380)*(Z380))/(12.96*O380))-((9.81*(Q380/1000))/1500)</f>
        <v>0.6186012838829712</v>
      </c>
      <c r="AD380" s="84"/>
      <c r="AE380" s="57"/>
    </row>
    <row r="381" spans="1:31" x14ac:dyDescent="0.25">
      <c r="A381" s="215"/>
      <c r="B381" s="202"/>
      <c r="C381" s="234"/>
      <c r="D381" s="134"/>
      <c r="E381" s="135"/>
      <c r="F381" s="135"/>
      <c r="G381" s="136">
        <v>0</v>
      </c>
      <c r="H381" s="137"/>
      <c r="I381" s="86">
        <f t="shared" ref="I381" si="2342">H382</f>
        <v>50</v>
      </c>
      <c r="J381" s="135"/>
      <c r="K381" s="138"/>
      <c r="L381" s="87">
        <f t="shared" ref="L381" si="2343">IF(F382=0,0,G381/(F382/1000*H382))</f>
        <v>0</v>
      </c>
      <c r="M381" s="139">
        <f t="shared" ref="M381" si="2344">L381*H382</f>
        <v>0</v>
      </c>
      <c r="N381" s="147"/>
      <c r="O381" s="48"/>
      <c r="P381" s="49"/>
      <c r="Q381" s="49"/>
      <c r="R381" s="115">
        <v>0</v>
      </c>
      <c r="S381" s="173"/>
      <c r="T381" s="48"/>
      <c r="U381" s="86">
        <f t="shared" ref="U381" si="2345">T382</f>
        <v>50</v>
      </c>
      <c r="V381" s="49"/>
      <c r="W381" s="50"/>
      <c r="X381" s="87">
        <f t="shared" ref="X381" si="2346">IF(Q382=0,0,R381/(Q382/1000*T382))</f>
        <v>0</v>
      </c>
      <c r="Y381" s="51">
        <f t="shared" ref="Y381" si="2347">X381*T382</f>
        <v>0</v>
      </c>
      <c r="Z381" s="112"/>
      <c r="AA381" s="86">
        <f t="shared" ref="AA381" si="2348">Z382</f>
        <v>50</v>
      </c>
      <c r="AB381" s="49"/>
      <c r="AC381" s="49"/>
      <c r="AD381" s="87">
        <f t="shared" ref="AD381" si="2349">IF(Q382=0,0,R381/(Q382/1000*Z382))</f>
        <v>0</v>
      </c>
      <c r="AE381" s="51">
        <f t="shared" ref="AE381" si="2350">AD381*Z382</f>
        <v>0</v>
      </c>
    </row>
    <row r="382" spans="1:31" ht="15.75" thickBot="1" x14ac:dyDescent="0.3">
      <c r="A382" s="215"/>
      <c r="B382" s="202"/>
      <c r="C382" s="234"/>
      <c r="D382" s="15">
        <v>785.91600000000005</v>
      </c>
      <c r="E382" s="6">
        <v>41.637</v>
      </c>
      <c r="F382" s="6">
        <v>80</v>
      </c>
      <c r="G382" s="10"/>
      <c r="H382" s="19">
        <v>50</v>
      </c>
      <c r="I382" s="8">
        <f t="shared" ref="I382" si="2351">H382</f>
        <v>50</v>
      </c>
      <c r="J382" s="72">
        <f t="shared" ref="J382" si="2352">CEILING(11.8*H382*H382/D382-F382,1)</f>
        <v>-42</v>
      </c>
      <c r="K382" s="33">
        <f t="shared" ref="K382" si="2353">(((H382)*(H382))/(12.96*D382))-((9.81*(F382/1000))/1500)</f>
        <v>0.24492444907178529</v>
      </c>
      <c r="L382" s="80"/>
      <c r="M382" s="44"/>
      <c r="N382" s="148"/>
      <c r="O382" s="52">
        <v>785.91600000000005</v>
      </c>
      <c r="P382" s="53">
        <v>41.718000000000004</v>
      </c>
      <c r="Q382" s="54">
        <v>80</v>
      </c>
      <c r="R382" s="55"/>
      <c r="S382" s="158"/>
      <c r="T382" s="52">
        <v>50</v>
      </c>
      <c r="U382" s="8">
        <f t="shared" ref="U382" si="2354">T382</f>
        <v>50</v>
      </c>
      <c r="V382" s="72">
        <f t="shared" ref="V382" si="2355">CEILING(11.8*T382*T382/O382-Q382,1)</f>
        <v>-42</v>
      </c>
      <c r="W382" s="56">
        <f t="shared" ref="W382" si="2356">(((T382)*(T382))/(12.96*O382))-((9.81*(Q382/1000))/1500)</f>
        <v>0.24492444907178529</v>
      </c>
      <c r="X382" s="82"/>
      <c r="Y382" s="57"/>
      <c r="Z382" s="58">
        <v>50</v>
      </c>
      <c r="AA382" s="8">
        <f t="shared" ref="AA382" si="2357">Z382</f>
        <v>50</v>
      </c>
      <c r="AB382" s="72">
        <f t="shared" ref="AB382" si="2358">CEILING(11.8*Z382*Z382/O382-Q382,1)</f>
        <v>-42</v>
      </c>
      <c r="AC382" s="56">
        <f t="shared" ref="AC382" si="2359">(((Z382)*(Z382))/(12.96*O382))-((9.81*(Q382/1000))/1500)</f>
        <v>0.24492444907178529</v>
      </c>
      <c r="AD382" s="84"/>
      <c r="AE382" s="57"/>
    </row>
    <row r="383" spans="1:31" x14ac:dyDescent="0.25">
      <c r="A383" s="215"/>
      <c r="B383" s="202"/>
      <c r="C383" s="234"/>
      <c r="D383" s="134"/>
      <c r="E383" s="135"/>
      <c r="F383" s="135"/>
      <c r="G383" s="136">
        <v>0</v>
      </c>
      <c r="H383" s="137"/>
      <c r="I383" s="86">
        <f t="shared" ref="I383" si="2360">H384</f>
        <v>50</v>
      </c>
      <c r="J383" s="135"/>
      <c r="K383" s="138"/>
      <c r="L383" s="87">
        <f t="shared" ref="L383" si="2361">IF(F384=0,0,G383/(F384/1000*H384))</f>
        <v>0</v>
      </c>
      <c r="M383" s="139">
        <f t="shared" ref="M383" si="2362">L383*H384</f>
        <v>0</v>
      </c>
      <c r="N383" s="147"/>
      <c r="O383" s="48"/>
      <c r="P383" s="49"/>
      <c r="Q383" s="49"/>
      <c r="R383" s="115">
        <v>0</v>
      </c>
      <c r="S383" s="173"/>
      <c r="T383" s="48"/>
      <c r="U383" s="86">
        <f t="shared" ref="U383" si="2363">T384</f>
        <v>50</v>
      </c>
      <c r="V383" s="49"/>
      <c r="W383" s="50"/>
      <c r="X383" s="87">
        <f t="shared" ref="X383" si="2364">IF(Q384=0,0,R383/(Q384/1000*T384))</f>
        <v>0</v>
      </c>
      <c r="Y383" s="51">
        <f t="shared" ref="Y383" si="2365">X383*T384</f>
        <v>0</v>
      </c>
      <c r="Z383" s="112"/>
      <c r="AA383" s="86">
        <f t="shared" ref="AA383" si="2366">Z384</f>
        <v>50</v>
      </c>
      <c r="AB383" s="49"/>
      <c r="AC383" s="49"/>
      <c r="AD383" s="87">
        <f t="shared" ref="AD383" si="2367">IF(Q384=0,0,R383/(Q384/1000*Z384))</f>
        <v>0</v>
      </c>
      <c r="AE383" s="51">
        <f t="shared" ref="AE383" si="2368">AD383*Z384</f>
        <v>0</v>
      </c>
    </row>
    <row r="384" spans="1:31" ht="15.75" thickBot="1" x14ac:dyDescent="0.3">
      <c r="A384" s="215"/>
      <c r="B384" s="202"/>
      <c r="C384" s="234"/>
      <c r="D384" s="15">
        <v>305.22800000000001</v>
      </c>
      <c r="E384" s="6">
        <v>10.247999999999999</v>
      </c>
      <c r="F384" s="6">
        <v>80</v>
      </c>
      <c r="G384" s="10"/>
      <c r="H384" s="19">
        <v>50</v>
      </c>
      <c r="I384" s="8">
        <f t="shared" ref="I384" si="2369">H384</f>
        <v>50</v>
      </c>
      <c r="J384" s="72">
        <f t="shared" ref="J384" si="2370">CEILING(11.8*H384*H384/D384-F384,1)</f>
        <v>17</v>
      </c>
      <c r="K384" s="33">
        <f t="shared" ref="K384" si="2371">(((H384)*(H384))/(12.96*D384))-((9.81*(F384/1000))/1500)</f>
        <v>0.63146742526341371</v>
      </c>
      <c r="L384" s="80"/>
      <c r="M384" s="44"/>
      <c r="N384" s="148"/>
      <c r="O384" s="52">
        <v>305.22800000000001</v>
      </c>
      <c r="P384" s="53">
        <v>10.25</v>
      </c>
      <c r="Q384" s="54">
        <v>80</v>
      </c>
      <c r="R384" s="55"/>
      <c r="S384" s="158"/>
      <c r="T384" s="52">
        <v>50</v>
      </c>
      <c r="U384" s="8">
        <f t="shared" ref="U384" si="2372">T384</f>
        <v>50</v>
      </c>
      <c r="V384" s="72">
        <f t="shared" ref="V384" si="2373">CEILING(11.8*T384*T384/O384-Q384,1)</f>
        <v>17</v>
      </c>
      <c r="W384" s="56">
        <f t="shared" ref="W384" si="2374">(((T384)*(T384))/(12.96*O384))-((9.81*(Q384/1000))/1500)</f>
        <v>0.63146742526341371</v>
      </c>
      <c r="X384" s="82"/>
      <c r="Y384" s="57"/>
      <c r="Z384" s="58">
        <v>50</v>
      </c>
      <c r="AA384" s="8">
        <f t="shared" ref="AA384" si="2375">Z384</f>
        <v>50</v>
      </c>
      <c r="AB384" s="72">
        <f t="shared" ref="AB384" si="2376">CEILING(11.8*Z384*Z384/O384-Q384,1)</f>
        <v>17</v>
      </c>
      <c r="AC384" s="56">
        <f t="shared" ref="AC384" si="2377">(((Z384)*(Z384))/(12.96*O384))-((9.81*(Q384/1000))/1500)</f>
        <v>0.63146742526341371</v>
      </c>
      <c r="AD384" s="84"/>
      <c r="AE384" s="57"/>
    </row>
    <row r="385" spans="1:31" x14ac:dyDescent="0.25">
      <c r="A385" s="215"/>
      <c r="B385" s="202"/>
      <c r="C385" s="234"/>
      <c r="D385" s="134"/>
      <c r="E385" s="135"/>
      <c r="F385" s="135"/>
      <c r="G385" s="136">
        <v>0</v>
      </c>
      <c r="H385" s="137"/>
      <c r="I385" s="86">
        <f t="shared" ref="I385" si="2378">H386</f>
        <v>50</v>
      </c>
      <c r="J385" s="135"/>
      <c r="K385" s="138"/>
      <c r="L385" s="87">
        <f t="shared" ref="L385" si="2379">IF(F386=0,0,G385/(F386/1000*H386))</f>
        <v>0</v>
      </c>
      <c r="M385" s="139">
        <f t="shared" ref="M385" si="2380">L385*H386</f>
        <v>0</v>
      </c>
      <c r="N385" s="147"/>
      <c r="O385" s="48"/>
      <c r="P385" s="49"/>
      <c r="Q385" s="49"/>
      <c r="R385" s="115">
        <v>0</v>
      </c>
      <c r="S385" s="173"/>
      <c r="T385" s="48"/>
      <c r="U385" s="86">
        <f t="shared" ref="U385" si="2381">T386</f>
        <v>50</v>
      </c>
      <c r="V385" s="49"/>
      <c r="W385" s="50"/>
      <c r="X385" s="87">
        <f t="shared" ref="X385" si="2382">IF(Q386=0,0,R385/(Q386/1000*T386))</f>
        <v>0</v>
      </c>
      <c r="Y385" s="51">
        <f t="shared" ref="Y385" si="2383">X385*T386</f>
        <v>0</v>
      </c>
      <c r="Z385" s="112"/>
      <c r="AA385" s="86">
        <f t="shared" ref="AA385" si="2384">Z386</f>
        <v>50</v>
      </c>
      <c r="AB385" s="49"/>
      <c r="AC385" s="49"/>
      <c r="AD385" s="87">
        <f t="shared" ref="AD385" si="2385">IF(Q386=0,0,R385/(Q386/1000*Z386))</f>
        <v>0</v>
      </c>
      <c r="AE385" s="51">
        <f t="shared" ref="AE385" si="2386">AD385*Z386</f>
        <v>0</v>
      </c>
    </row>
    <row r="386" spans="1:31" ht="15.75" thickBot="1" x14ac:dyDescent="0.3">
      <c r="A386" s="215"/>
      <c r="B386" s="202"/>
      <c r="C386" s="234"/>
      <c r="D386" s="15">
        <v>233</v>
      </c>
      <c r="E386" s="6">
        <v>29.193000000000001</v>
      </c>
      <c r="F386" s="6">
        <v>80</v>
      </c>
      <c r="G386" s="10"/>
      <c r="H386" s="19">
        <v>50</v>
      </c>
      <c r="I386" s="8">
        <f t="shared" ref="I386" si="2387">H386</f>
        <v>50</v>
      </c>
      <c r="J386" s="72">
        <f t="shared" ref="J386" si="2388">CEILING(11.8*H386*H386/D386-F386,1)</f>
        <v>47</v>
      </c>
      <c r="K386" s="33">
        <f t="shared" ref="K386" si="2389">(((H386)*(H386))/(12.96*D386))-((9.81*(F386/1000))/1500)</f>
        <v>0.82737909428283785</v>
      </c>
      <c r="L386" s="80"/>
      <c r="M386" s="44"/>
      <c r="N386" s="148"/>
      <c r="O386" s="52">
        <v>233</v>
      </c>
      <c r="P386" s="53">
        <v>29.193000000000001</v>
      </c>
      <c r="Q386" s="54">
        <v>80</v>
      </c>
      <c r="R386" s="55"/>
      <c r="S386" s="158"/>
      <c r="T386" s="52">
        <v>50</v>
      </c>
      <c r="U386" s="8">
        <f t="shared" ref="U386" si="2390">T386</f>
        <v>50</v>
      </c>
      <c r="V386" s="72">
        <f t="shared" ref="V386" si="2391">CEILING(11.8*T386*T386/O386-Q386,1)</f>
        <v>47</v>
      </c>
      <c r="W386" s="56">
        <f t="shared" ref="W386" si="2392">(((T386)*(T386))/(12.96*O386))-((9.81*(Q386/1000))/1500)</f>
        <v>0.82737909428283785</v>
      </c>
      <c r="X386" s="82"/>
      <c r="Y386" s="57"/>
      <c r="Z386" s="58">
        <v>50</v>
      </c>
      <c r="AA386" s="8">
        <f t="shared" ref="AA386" si="2393">Z386</f>
        <v>50</v>
      </c>
      <c r="AB386" s="72">
        <f t="shared" ref="AB386" si="2394">CEILING(11.8*Z386*Z386/O386-Q386,1)</f>
        <v>47</v>
      </c>
      <c r="AC386" s="56">
        <f t="shared" ref="AC386" si="2395">(((Z386)*(Z386))/(12.96*O386))-((9.81*(Q386/1000))/1500)</f>
        <v>0.82737909428283785</v>
      </c>
      <c r="AD386" s="84"/>
      <c r="AE386" s="57"/>
    </row>
    <row r="387" spans="1:31" ht="15.75" thickBot="1" x14ac:dyDescent="0.3">
      <c r="A387" s="215"/>
      <c r="B387" s="202"/>
      <c r="C387" s="234"/>
      <c r="D387" s="134"/>
      <c r="E387" s="135"/>
      <c r="F387" s="135"/>
      <c r="G387" s="136">
        <v>0</v>
      </c>
      <c r="H387" s="137"/>
      <c r="I387" s="86">
        <f t="shared" ref="I387" si="2396">H388</f>
        <v>50</v>
      </c>
      <c r="J387" s="135"/>
      <c r="K387" s="138"/>
      <c r="L387" s="87">
        <f t="shared" ref="L387" si="2397">IF(F388=0,0,G387/(F388/1000*H388))</f>
        <v>0</v>
      </c>
      <c r="M387" s="139">
        <f t="shared" ref="M387" si="2398">L387*H388</f>
        <v>0</v>
      </c>
      <c r="N387" s="147"/>
      <c r="O387" s="48"/>
      <c r="P387" s="49"/>
      <c r="Q387" s="49"/>
      <c r="R387" s="115">
        <v>40</v>
      </c>
      <c r="S387" s="173"/>
      <c r="T387" s="48"/>
      <c r="U387" s="86">
        <f t="shared" ref="U387" si="2399">T388</f>
        <v>50</v>
      </c>
      <c r="V387" s="49"/>
      <c r="W387" s="50"/>
      <c r="X387" s="85">
        <f t="shared" ref="X387" si="2400">IF(Q386=0,0,R387/(Q386/1000*T386))</f>
        <v>10</v>
      </c>
      <c r="Y387" s="133">
        <f t="shared" ref="Y387" si="2401">X387*T386</f>
        <v>500</v>
      </c>
      <c r="Z387" s="112"/>
      <c r="AA387" s="86">
        <f t="shared" ref="AA387" si="2402">Z388</f>
        <v>50</v>
      </c>
      <c r="AB387" s="49"/>
      <c r="AC387" s="49"/>
      <c r="AD387" s="87">
        <f t="shared" ref="AD387" si="2403">IF(Q388=0,0,R387/(Q388/1000*Z388))</f>
        <v>0</v>
      </c>
      <c r="AE387" s="51">
        <f t="shared" ref="AE387" si="2404">AD387*Z388</f>
        <v>0</v>
      </c>
    </row>
    <row r="388" spans="1:31" x14ac:dyDescent="0.25">
      <c r="A388" s="215"/>
      <c r="B388" s="202"/>
      <c r="C388" s="234"/>
      <c r="D388" s="15">
        <v>300</v>
      </c>
      <c r="E388" s="6">
        <v>20.338000000000001</v>
      </c>
      <c r="F388" s="6">
        <v>0</v>
      </c>
      <c r="G388" s="10"/>
      <c r="H388" s="19">
        <v>50</v>
      </c>
      <c r="I388" s="8">
        <f t="shared" ref="I388" si="2405">H388</f>
        <v>50</v>
      </c>
      <c r="J388" s="72">
        <f t="shared" ref="J388" si="2406">CEILING(11.8*H388*H388/D388-F388,1)</f>
        <v>99</v>
      </c>
      <c r="K388" s="33">
        <f t="shared" ref="K388" si="2407">(((H388)*(H388))/(12.96*D388))-((9.81*(F388/1000))/1500)</f>
        <v>0.64300411522633738</v>
      </c>
      <c r="L388" s="80"/>
      <c r="M388" s="44"/>
      <c r="N388" s="148"/>
      <c r="O388" s="52">
        <v>300</v>
      </c>
      <c r="P388" s="53">
        <v>20.338000000000001</v>
      </c>
      <c r="Q388" s="54">
        <v>0</v>
      </c>
      <c r="R388" s="55"/>
      <c r="S388" s="158"/>
      <c r="T388" s="52">
        <v>50</v>
      </c>
      <c r="U388" s="8">
        <f t="shared" ref="U388" si="2408">T388</f>
        <v>50</v>
      </c>
      <c r="V388" s="72">
        <f t="shared" ref="V388" si="2409">CEILING(11.8*T388*T388/O388-Q388,1)</f>
        <v>99</v>
      </c>
      <c r="W388" s="56">
        <f t="shared" ref="W388" si="2410">(((T388)*(T388))/(12.96*O388))-((9.81*(Q388/1000))/1500)</f>
        <v>0.64300411522633738</v>
      </c>
      <c r="X388" s="82"/>
      <c r="Y388" s="57"/>
      <c r="Z388" s="58">
        <v>50</v>
      </c>
      <c r="AA388" s="8">
        <f t="shared" ref="AA388" si="2411">Z388</f>
        <v>50</v>
      </c>
      <c r="AB388" s="72">
        <f t="shared" ref="AB388" si="2412">CEILING(11.8*Z388*Z388/O388-Q388,1)</f>
        <v>99</v>
      </c>
      <c r="AC388" s="56">
        <f t="shared" ref="AC388" si="2413">(((Z388)*(Z388))/(12.96*O388))-((9.81*(Q388/1000))/1500)</f>
        <v>0.64300411522633738</v>
      </c>
      <c r="AD388" s="84"/>
      <c r="AE388" s="57"/>
    </row>
    <row r="389" spans="1:31" ht="15.75" thickBot="1" x14ac:dyDescent="0.3">
      <c r="A389" s="216"/>
      <c r="B389" s="203"/>
      <c r="C389" s="235"/>
      <c r="D389" s="141"/>
      <c r="E389" s="142"/>
      <c r="F389" s="142"/>
      <c r="G389" s="143">
        <v>0</v>
      </c>
      <c r="H389" s="144"/>
      <c r="I389" s="109">
        <f t="shared" ref="I389" si="2414">H388</f>
        <v>50</v>
      </c>
      <c r="J389" s="142"/>
      <c r="K389" s="145"/>
      <c r="L389" s="85">
        <f t="shared" ref="L389" si="2415">IF(F388=0,0,G389/(F388/1000*H388))</f>
        <v>0</v>
      </c>
      <c r="M389" s="146">
        <f t="shared" ref="M389" si="2416">L389*H388</f>
        <v>0</v>
      </c>
      <c r="N389" s="187"/>
      <c r="O389" s="76"/>
      <c r="P389" s="77"/>
      <c r="Q389" s="77"/>
      <c r="R389" s="125">
        <v>0</v>
      </c>
      <c r="S389" s="174"/>
      <c r="T389" s="76"/>
      <c r="U389" s="109">
        <f t="shared" ref="U389" si="2417">T388</f>
        <v>50</v>
      </c>
      <c r="V389" s="77"/>
      <c r="W389" s="94"/>
      <c r="X389" s="85">
        <f t="shared" ref="X389" si="2418">IF(Q388=0,0,R389/(Q388/1000*T388))</f>
        <v>0</v>
      </c>
      <c r="Y389" s="133">
        <f t="shared" ref="Y389" si="2419">X389*T388</f>
        <v>0</v>
      </c>
      <c r="Z389" s="114"/>
      <c r="AA389" s="109">
        <f t="shared" ref="AA389" si="2420">Z388</f>
        <v>50</v>
      </c>
      <c r="AB389" s="77"/>
      <c r="AC389" s="77"/>
      <c r="AD389" s="85">
        <f t="shared" ref="AD389" si="2421">IF(Q388=0,0,R389/(Q388/1000*Z388))</f>
        <v>0</v>
      </c>
      <c r="AE389" s="133">
        <f t="shared" ref="AE389" si="2422">AD389*Z388</f>
        <v>0</v>
      </c>
    </row>
    <row r="390" spans="1:31" ht="15.75" thickBot="1" x14ac:dyDescent="0.3">
      <c r="A390" s="3" t="s">
        <v>19</v>
      </c>
      <c r="B390" s="207">
        <f>(B391-C375)*1000</f>
        <v>259.12999999999897</v>
      </c>
      <c r="C390" s="208"/>
      <c r="D390" s="66"/>
      <c r="E390" s="40"/>
      <c r="F390" s="40"/>
      <c r="G390" s="40"/>
      <c r="H390" s="40"/>
      <c r="I390" s="40">
        <f t="shared" ref="I390" si="2423">IF(I389&gt;I392,I389,I392)</f>
        <v>50</v>
      </c>
      <c r="J390" s="40"/>
      <c r="K390" s="41"/>
      <c r="L390" s="40"/>
      <c r="M390" s="40"/>
      <c r="N390" s="276" t="s">
        <v>42</v>
      </c>
      <c r="O390" s="119"/>
      <c r="P390" s="42"/>
      <c r="Q390" s="42"/>
      <c r="R390" s="42"/>
      <c r="S390" s="40"/>
      <c r="T390" s="42"/>
      <c r="U390" s="40">
        <f t="shared" ref="U390" si="2424">IF(U389&gt;U392,U389,U392)</f>
        <v>50</v>
      </c>
      <c r="V390" s="42"/>
      <c r="W390" s="43"/>
      <c r="X390" s="83"/>
      <c r="Y390" s="42"/>
      <c r="Z390" s="42"/>
      <c r="AA390" s="40">
        <f t="shared" ref="AA390" si="2425">IF(AA389&gt;AA392,AA389,AA392)</f>
        <v>50</v>
      </c>
      <c r="AB390" s="42"/>
      <c r="AC390" s="42"/>
      <c r="AD390" s="83"/>
      <c r="AE390" s="132"/>
    </row>
    <row r="391" spans="1:31" x14ac:dyDescent="0.25">
      <c r="A391" s="209">
        <v>84</v>
      </c>
      <c r="B391" s="201">
        <v>33.169930000000001</v>
      </c>
      <c r="C391" s="204">
        <v>33.312072999999998</v>
      </c>
      <c r="D391" s="134"/>
      <c r="E391" s="135"/>
      <c r="F391" s="135"/>
      <c r="G391" s="136">
        <v>25</v>
      </c>
      <c r="H391" s="137"/>
      <c r="I391" s="86">
        <f t="shared" ref="I391" si="2426">H392</f>
        <v>50</v>
      </c>
      <c r="J391" s="135"/>
      <c r="K391" s="138"/>
      <c r="L391" s="87">
        <f t="shared" ref="L391" si="2427">IF(F392=0,0,G391/(F392/1000*H392))</f>
        <v>0</v>
      </c>
      <c r="M391" s="139">
        <f t="shared" ref="M391" si="2428">L391*H392</f>
        <v>0</v>
      </c>
      <c r="N391" s="277"/>
      <c r="O391" s="48"/>
      <c r="P391" s="49"/>
      <c r="Q391" s="49"/>
      <c r="R391" s="115">
        <v>25</v>
      </c>
      <c r="S391" s="173"/>
      <c r="T391" s="48"/>
      <c r="U391" s="86">
        <f t="shared" ref="U391" si="2429">T392</f>
        <v>50</v>
      </c>
      <c r="V391" s="49"/>
      <c r="W391" s="50"/>
      <c r="X391" s="87">
        <f t="shared" ref="X391" si="2430">IF(Q392=0,0,R391/(Q392/1000*T392))</f>
        <v>0</v>
      </c>
      <c r="Y391" s="51">
        <f t="shared" ref="Y391" si="2431">X391*T392</f>
        <v>0</v>
      </c>
      <c r="Z391" s="112"/>
      <c r="AA391" s="86">
        <f t="shared" ref="AA391" si="2432">Z392</f>
        <v>50</v>
      </c>
      <c r="AB391" s="49"/>
      <c r="AC391" s="49"/>
      <c r="AD391" s="87">
        <f t="shared" ref="AD391" si="2433">IF(Q392=0,0,R391/(Q392/1000*Z392))</f>
        <v>0</v>
      </c>
      <c r="AE391" s="51">
        <f t="shared" ref="AE391" si="2434">AD391*Z392</f>
        <v>0</v>
      </c>
    </row>
    <row r="392" spans="1:31" x14ac:dyDescent="0.25">
      <c r="A392" s="199"/>
      <c r="B392" s="202"/>
      <c r="C392" s="205"/>
      <c r="D392" s="15">
        <v>302</v>
      </c>
      <c r="E392" s="6">
        <v>92.143000000000001</v>
      </c>
      <c r="F392" s="6">
        <v>0</v>
      </c>
      <c r="G392" s="10"/>
      <c r="H392" s="19">
        <v>50</v>
      </c>
      <c r="I392" s="8">
        <f t="shared" ref="I392" si="2435">H392</f>
        <v>50</v>
      </c>
      <c r="J392" s="72">
        <f t="shared" ref="J392" si="2436">CEILING(11.8*H392*H392/D392-F392,1)</f>
        <v>98</v>
      </c>
      <c r="K392" s="33">
        <f t="shared" ref="K392" si="2437">(((H392)*(H392))/(12.96*D392))-((9.81*(F392/1000))/1500)</f>
        <v>0.63874580982748752</v>
      </c>
      <c r="L392" s="80"/>
      <c r="M392" s="44"/>
      <c r="N392" s="277"/>
      <c r="O392" s="52">
        <v>302</v>
      </c>
      <c r="P392" s="53">
        <f t="shared" ref="P392" si="2438">(C391-B391)*1000-(R391+R393)</f>
        <v>92.142999999997244</v>
      </c>
      <c r="Q392" s="54">
        <v>0</v>
      </c>
      <c r="R392" s="55"/>
      <c r="S392" s="158"/>
      <c r="T392" s="52">
        <v>50</v>
      </c>
      <c r="U392" s="8">
        <f t="shared" ref="U392" si="2439">T392</f>
        <v>50</v>
      </c>
      <c r="V392" s="72">
        <f t="shared" ref="V392" si="2440">CEILING(11.8*T392*T392/O392-Q392,1)</f>
        <v>98</v>
      </c>
      <c r="W392" s="56">
        <f t="shared" ref="W392" si="2441">(((T392)*(T392))/(12.96*O392))-((9.81*(Q392/1000))/1500)</f>
        <v>0.63874580982748752</v>
      </c>
      <c r="X392" s="82"/>
      <c r="Y392" s="57"/>
      <c r="Z392" s="58">
        <v>50</v>
      </c>
      <c r="AA392" s="8">
        <f t="shared" ref="AA392" si="2442">Z392</f>
        <v>50</v>
      </c>
      <c r="AB392" s="72">
        <f t="shared" ref="AB392" si="2443">CEILING(11.8*Z392*Z392/O392-Q392,1)</f>
        <v>98</v>
      </c>
      <c r="AC392" s="56">
        <f t="shared" ref="AC392" si="2444">(((Z392)*(Z392))/(12.96*O392))-((9.81*(Q392/1000))/1500)</f>
        <v>0.63874580982748752</v>
      </c>
      <c r="AD392" s="84"/>
      <c r="AE392" s="57"/>
    </row>
    <row r="393" spans="1:31" ht="15.75" thickBot="1" x14ac:dyDescent="0.3">
      <c r="A393" s="210"/>
      <c r="B393" s="203"/>
      <c r="C393" s="206"/>
      <c r="D393" s="141"/>
      <c r="E393" s="142"/>
      <c r="F393" s="142"/>
      <c r="G393" s="143">
        <v>25</v>
      </c>
      <c r="H393" s="144"/>
      <c r="I393" s="109">
        <f t="shared" ref="I393" si="2445">H392</f>
        <v>50</v>
      </c>
      <c r="J393" s="142"/>
      <c r="K393" s="145"/>
      <c r="L393" s="85">
        <f t="shared" ref="L393" si="2446">IF(F392=0,0,G393/(F392/1000*H392))</f>
        <v>0</v>
      </c>
      <c r="M393" s="146">
        <f t="shared" ref="M393" si="2447">L393*H392</f>
        <v>0</v>
      </c>
      <c r="N393" s="277"/>
      <c r="O393" s="76"/>
      <c r="P393" s="77"/>
      <c r="Q393" s="77"/>
      <c r="R393" s="125">
        <v>25</v>
      </c>
      <c r="S393" s="174"/>
      <c r="T393" s="76"/>
      <c r="U393" s="109">
        <f t="shared" ref="U393" si="2448">T392</f>
        <v>50</v>
      </c>
      <c r="V393" s="77"/>
      <c r="W393" s="94"/>
      <c r="X393" s="85">
        <f t="shared" ref="X393" si="2449">IF(Q392=0,0,R393/(Q392/1000*T392))</f>
        <v>0</v>
      </c>
      <c r="Y393" s="133">
        <f t="shared" ref="Y393" si="2450">X393*T392</f>
        <v>0</v>
      </c>
      <c r="Z393" s="114"/>
      <c r="AA393" s="109">
        <f t="shared" ref="AA393" si="2451">Z392</f>
        <v>50</v>
      </c>
      <c r="AB393" s="77"/>
      <c r="AC393" s="77"/>
      <c r="AD393" s="85">
        <f t="shared" ref="AD393" si="2452">IF(Q392=0,0,R393/(Q392/1000*Z392))</f>
        <v>0</v>
      </c>
      <c r="AE393" s="133">
        <f t="shared" ref="AE393" si="2453">AD393*Z392</f>
        <v>0</v>
      </c>
    </row>
    <row r="394" spans="1:31" ht="15.75" thickBot="1" x14ac:dyDescent="0.3">
      <c r="A394" s="3" t="s">
        <v>19</v>
      </c>
      <c r="B394" s="207">
        <f>(B395-C391)*1000</f>
        <v>14.169000000002541</v>
      </c>
      <c r="C394" s="208"/>
      <c r="D394" s="66"/>
      <c r="E394" s="40"/>
      <c r="F394" s="40"/>
      <c r="G394" s="40"/>
      <c r="H394" s="40"/>
      <c r="I394" s="40">
        <f t="shared" ref="I394" si="2454">IF(I393&gt;I396,I393,I396)</f>
        <v>50</v>
      </c>
      <c r="J394" s="40"/>
      <c r="K394" s="41"/>
      <c r="L394" s="40"/>
      <c r="M394" s="40"/>
      <c r="N394" s="277"/>
      <c r="O394" s="119"/>
      <c r="P394" s="42"/>
      <c r="Q394" s="42"/>
      <c r="R394" s="42"/>
      <c r="S394" s="40"/>
      <c r="T394" s="42"/>
      <c r="U394" s="40">
        <f t="shared" ref="U394" si="2455">IF(U393&gt;U396,U393,U396)</f>
        <v>50</v>
      </c>
      <c r="V394" s="42"/>
      <c r="W394" s="43"/>
      <c r="X394" s="83"/>
      <c r="Y394" s="42"/>
      <c r="Z394" s="42"/>
      <c r="AA394" s="40">
        <f t="shared" ref="AA394" si="2456">IF(AA393&gt;AA396,AA393,AA396)</f>
        <v>50</v>
      </c>
      <c r="AB394" s="42"/>
      <c r="AC394" s="42"/>
      <c r="AD394" s="83"/>
      <c r="AE394" s="132"/>
    </row>
    <row r="395" spans="1:31" x14ac:dyDescent="0.25">
      <c r="A395" s="209">
        <v>85</v>
      </c>
      <c r="B395" s="201">
        <v>33.326242000000001</v>
      </c>
      <c r="C395" s="204">
        <v>33.337136000000001</v>
      </c>
      <c r="D395" s="134"/>
      <c r="E395" s="135"/>
      <c r="F395" s="135"/>
      <c r="G395" s="136">
        <v>0</v>
      </c>
      <c r="H395" s="137"/>
      <c r="I395" s="86">
        <f t="shared" ref="I395" si="2457">H396</f>
        <v>50</v>
      </c>
      <c r="J395" s="135"/>
      <c r="K395" s="138"/>
      <c r="L395" s="87">
        <f t="shared" ref="L395" si="2458">IF(F396=0,0,G395/(F396/1000*H396))</f>
        <v>0</v>
      </c>
      <c r="M395" s="139">
        <f t="shared" ref="M395" si="2459">L395*H396</f>
        <v>0</v>
      </c>
      <c r="N395" s="277"/>
      <c r="O395" s="48"/>
      <c r="P395" s="49"/>
      <c r="Q395" s="49"/>
      <c r="R395" s="115">
        <v>0</v>
      </c>
      <c r="S395" s="173"/>
      <c r="T395" s="48"/>
      <c r="U395" s="86">
        <f t="shared" ref="U395" si="2460">T396</f>
        <v>50</v>
      </c>
      <c r="V395" s="49"/>
      <c r="W395" s="50"/>
      <c r="X395" s="87">
        <f t="shared" ref="X395" si="2461">IF(Q396=0,0,R395/(Q396/1000*T396))</f>
        <v>0</v>
      </c>
      <c r="Y395" s="51">
        <f t="shared" ref="Y395" si="2462">X395*T396</f>
        <v>0</v>
      </c>
      <c r="Z395" s="112"/>
      <c r="AA395" s="86">
        <f t="shared" ref="AA395" si="2463">Z396</f>
        <v>50</v>
      </c>
      <c r="AB395" s="49"/>
      <c r="AC395" s="49"/>
      <c r="AD395" s="87">
        <f t="shared" ref="AD395" si="2464">IF(Q396=0,0,R395/(Q396/1000*Z396))</f>
        <v>0</v>
      </c>
      <c r="AE395" s="51">
        <f t="shared" ref="AE395" si="2465">AD395*Z396</f>
        <v>0</v>
      </c>
    </row>
    <row r="396" spans="1:31" x14ac:dyDescent="0.25">
      <c r="A396" s="199"/>
      <c r="B396" s="202"/>
      <c r="C396" s="205"/>
      <c r="D396" s="15">
        <v>3000</v>
      </c>
      <c r="E396" s="6">
        <v>10.894</v>
      </c>
      <c r="F396" s="6">
        <v>0</v>
      </c>
      <c r="G396" s="10"/>
      <c r="H396" s="19">
        <v>50</v>
      </c>
      <c r="I396" s="8">
        <f t="shared" ref="I396" si="2466">H396</f>
        <v>50</v>
      </c>
      <c r="J396" s="72">
        <f t="shared" ref="J396" si="2467">CEILING(11.8*H396*H396/D396-F396,1)</f>
        <v>10</v>
      </c>
      <c r="K396" s="33">
        <f t="shared" ref="K396" si="2468">(((H396)*(H396))/(12.96*D396))-((9.81*(F396/1000))/1500)</f>
        <v>6.4300411522633744E-2</v>
      </c>
      <c r="L396" s="80"/>
      <c r="M396" s="44"/>
      <c r="N396" s="277"/>
      <c r="O396" s="52">
        <v>3000</v>
      </c>
      <c r="P396" s="53">
        <f t="shared" ref="P396" si="2469">(C395-B395)*1000-(R395+R397)</f>
        <v>10.894000000000403</v>
      </c>
      <c r="Q396" s="54">
        <v>0</v>
      </c>
      <c r="R396" s="55"/>
      <c r="S396" s="158"/>
      <c r="T396" s="52">
        <v>50</v>
      </c>
      <c r="U396" s="8">
        <f t="shared" ref="U396" si="2470">T396</f>
        <v>50</v>
      </c>
      <c r="V396" s="72">
        <f t="shared" ref="V396" si="2471">CEILING(11.8*T396*T396/O396-Q396,1)</f>
        <v>10</v>
      </c>
      <c r="W396" s="56">
        <f t="shared" ref="W396" si="2472">(((T396)*(T396))/(12.96*O396))-((9.81*(Q396/1000))/1500)</f>
        <v>6.4300411522633744E-2</v>
      </c>
      <c r="X396" s="82"/>
      <c r="Y396" s="57"/>
      <c r="Z396" s="58">
        <v>50</v>
      </c>
      <c r="AA396" s="8">
        <f t="shared" ref="AA396" si="2473">Z396</f>
        <v>50</v>
      </c>
      <c r="AB396" s="72">
        <f t="shared" ref="AB396" si="2474">CEILING(11.8*Z396*Z396/O396-Q396,1)</f>
        <v>10</v>
      </c>
      <c r="AC396" s="56">
        <f t="shared" ref="AC396" si="2475">(((Z396)*(Z396))/(12.96*O396))-((9.81*(Q396/1000))/1500)</f>
        <v>6.4300411522633744E-2</v>
      </c>
      <c r="AD396" s="84"/>
      <c r="AE396" s="57"/>
    </row>
    <row r="397" spans="1:31" ht="15.75" thickBot="1" x14ac:dyDescent="0.3">
      <c r="A397" s="210"/>
      <c r="B397" s="203"/>
      <c r="C397" s="206"/>
      <c r="D397" s="141"/>
      <c r="E397" s="142"/>
      <c r="F397" s="142"/>
      <c r="G397" s="143">
        <v>0</v>
      </c>
      <c r="H397" s="144"/>
      <c r="I397" s="109">
        <f t="shared" ref="I397" si="2476">H396</f>
        <v>50</v>
      </c>
      <c r="J397" s="142"/>
      <c r="K397" s="145"/>
      <c r="L397" s="85">
        <f t="shared" ref="L397" si="2477">IF(F396=0,0,G397/(F396/1000*H396))</f>
        <v>0</v>
      </c>
      <c r="M397" s="146">
        <f t="shared" ref="M397" si="2478">L397*H396</f>
        <v>0</v>
      </c>
      <c r="N397" s="277"/>
      <c r="O397" s="76"/>
      <c r="P397" s="77"/>
      <c r="Q397" s="77"/>
      <c r="R397" s="125">
        <v>0</v>
      </c>
      <c r="S397" s="174"/>
      <c r="T397" s="76"/>
      <c r="U397" s="109">
        <f t="shared" ref="U397" si="2479">T396</f>
        <v>50</v>
      </c>
      <c r="V397" s="77"/>
      <c r="W397" s="94"/>
      <c r="X397" s="85">
        <f t="shared" ref="X397" si="2480">IF(Q396=0,0,R397/(Q396/1000*T396))</f>
        <v>0</v>
      </c>
      <c r="Y397" s="133">
        <f t="shared" ref="Y397" si="2481">X397*T396</f>
        <v>0</v>
      </c>
      <c r="Z397" s="114"/>
      <c r="AA397" s="109">
        <f t="shared" ref="AA397" si="2482">Z396</f>
        <v>50</v>
      </c>
      <c r="AB397" s="77"/>
      <c r="AC397" s="77"/>
      <c r="AD397" s="85">
        <f t="shared" ref="AD397" si="2483">IF(Q396=0,0,R397/(Q396/1000*Z396))</f>
        <v>0</v>
      </c>
      <c r="AE397" s="133">
        <f t="shared" ref="AE397" si="2484">AD397*Z396</f>
        <v>0</v>
      </c>
    </row>
    <row r="398" spans="1:31" ht="15.75" thickBot="1" x14ac:dyDescent="0.3">
      <c r="A398" s="3" t="s">
        <v>19</v>
      </c>
      <c r="B398" s="207">
        <f>(B399-C395)*1000</f>
        <v>51.572000000000173</v>
      </c>
      <c r="C398" s="208"/>
      <c r="D398" s="66"/>
      <c r="E398" s="40"/>
      <c r="F398" s="40"/>
      <c r="G398" s="40"/>
      <c r="H398" s="40"/>
      <c r="I398" s="40">
        <f t="shared" ref="I398" si="2485">IF(I397&gt;I400,I397,I400)</f>
        <v>50</v>
      </c>
      <c r="J398" s="40"/>
      <c r="K398" s="41"/>
      <c r="L398" s="40"/>
      <c r="M398" s="40"/>
      <c r="N398" s="277"/>
      <c r="O398" s="119"/>
      <c r="P398" s="42"/>
      <c r="Q398" s="42"/>
      <c r="R398" s="42"/>
      <c r="S398" s="40"/>
      <c r="T398" s="42"/>
      <c r="U398" s="40">
        <f t="shared" ref="U398" si="2486">IF(U397&gt;U400,U397,U400)</f>
        <v>50</v>
      </c>
      <c r="V398" s="42"/>
      <c r="W398" s="43"/>
      <c r="X398" s="83"/>
      <c r="Y398" s="42"/>
      <c r="Z398" s="42"/>
      <c r="AA398" s="40">
        <f t="shared" ref="AA398" si="2487">IF(AA397&gt;AA400,AA397,AA400)</f>
        <v>50</v>
      </c>
      <c r="AB398" s="42"/>
      <c r="AC398" s="42"/>
      <c r="AD398" s="83"/>
      <c r="AE398" s="132"/>
    </row>
    <row r="399" spans="1:31" x14ac:dyDescent="0.25">
      <c r="A399" s="209">
        <v>86</v>
      </c>
      <c r="B399" s="201">
        <v>33.388708000000001</v>
      </c>
      <c r="C399" s="204">
        <v>33.422066000000001</v>
      </c>
      <c r="D399" s="134"/>
      <c r="E399" s="135"/>
      <c r="F399" s="135"/>
      <c r="G399" s="136">
        <v>0</v>
      </c>
      <c r="H399" s="137"/>
      <c r="I399" s="86">
        <f t="shared" ref="I399" si="2488">H400</f>
        <v>50</v>
      </c>
      <c r="J399" s="135"/>
      <c r="K399" s="138"/>
      <c r="L399" s="87">
        <f t="shared" ref="L399" si="2489">IF(F400=0,0,G399/(F400/1000*H400))</f>
        <v>0</v>
      </c>
      <c r="M399" s="139">
        <f t="shared" ref="M399" si="2490">L399*H400</f>
        <v>0</v>
      </c>
      <c r="N399" s="277"/>
      <c r="O399" s="48"/>
      <c r="P399" s="49"/>
      <c r="Q399" s="49"/>
      <c r="R399" s="115">
        <v>0</v>
      </c>
      <c r="S399" s="173"/>
      <c r="T399" s="48"/>
      <c r="U399" s="86">
        <f t="shared" ref="U399" si="2491">T400</f>
        <v>50</v>
      </c>
      <c r="V399" s="49"/>
      <c r="W399" s="50"/>
      <c r="X399" s="87">
        <f t="shared" ref="X399" si="2492">IF(Q400=0,0,R399/(Q400/1000*T400))</f>
        <v>0</v>
      </c>
      <c r="Y399" s="51">
        <f t="shared" ref="Y399" si="2493">X399*T400</f>
        <v>0</v>
      </c>
      <c r="Z399" s="112"/>
      <c r="AA399" s="86">
        <f t="shared" ref="AA399" si="2494">Z400</f>
        <v>50</v>
      </c>
      <c r="AB399" s="49"/>
      <c r="AC399" s="49"/>
      <c r="AD399" s="87">
        <f t="shared" ref="AD399" si="2495">IF(Q400=0,0,R399/(Q400/1000*Z400))</f>
        <v>0</v>
      </c>
      <c r="AE399" s="51">
        <f t="shared" ref="AE399" si="2496">AD399*Z400</f>
        <v>0</v>
      </c>
    </row>
    <row r="400" spans="1:31" x14ac:dyDescent="0.25">
      <c r="A400" s="199"/>
      <c r="B400" s="202"/>
      <c r="C400" s="205"/>
      <c r="D400" s="15">
        <v>300</v>
      </c>
      <c r="E400" s="6">
        <v>33.357999999999997</v>
      </c>
      <c r="F400" s="6">
        <v>0</v>
      </c>
      <c r="G400" s="10"/>
      <c r="H400" s="19">
        <v>50</v>
      </c>
      <c r="I400" s="8">
        <f t="shared" ref="I400" si="2497">H400</f>
        <v>50</v>
      </c>
      <c r="J400" s="72">
        <f t="shared" ref="J400" si="2498">CEILING(11.8*H400*H400/D400-F400,1)</f>
        <v>99</v>
      </c>
      <c r="K400" s="33">
        <f t="shared" ref="K400" si="2499">(((H400)*(H400))/(12.96*D400))-((9.81*(F400/1000))/1500)</f>
        <v>0.64300411522633738</v>
      </c>
      <c r="L400" s="80"/>
      <c r="M400" s="44"/>
      <c r="N400" s="277"/>
      <c r="O400" s="52">
        <v>300</v>
      </c>
      <c r="P400" s="53">
        <f t="shared" ref="P400" si="2500">(C399-B399)*1000-(R399+R401)</f>
        <v>33.357999999999777</v>
      </c>
      <c r="Q400" s="54">
        <v>0</v>
      </c>
      <c r="R400" s="55"/>
      <c r="S400" s="158"/>
      <c r="T400" s="52">
        <v>50</v>
      </c>
      <c r="U400" s="8">
        <f t="shared" ref="U400" si="2501">T400</f>
        <v>50</v>
      </c>
      <c r="V400" s="72">
        <f t="shared" ref="V400" si="2502">CEILING(11.8*T400*T400/O400-Q400,1)</f>
        <v>99</v>
      </c>
      <c r="W400" s="56">
        <f t="shared" ref="W400" si="2503">(((T400)*(T400))/(12.96*O400))-((9.81*(Q400/1000))/1500)</f>
        <v>0.64300411522633738</v>
      </c>
      <c r="X400" s="82"/>
      <c r="Y400" s="57"/>
      <c r="Z400" s="58">
        <v>50</v>
      </c>
      <c r="AA400" s="8">
        <f t="shared" ref="AA400" si="2504">Z400</f>
        <v>50</v>
      </c>
      <c r="AB400" s="72">
        <f t="shared" ref="AB400" si="2505">CEILING(11.8*Z400*Z400/O400-Q400,1)</f>
        <v>99</v>
      </c>
      <c r="AC400" s="56">
        <f t="shared" ref="AC400" si="2506">(((Z400)*(Z400))/(12.96*O400))-((9.81*(Q400/1000))/1500)</f>
        <v>0.64300411522633738</v>
      </c>
      <c r="AD400" s="84"/>
      <c r="AE400" s="57"/>
    </row>
    <row r="401" spans="1:31" ht="15.75" thickBot="1" x14ac:dyDescent="0.3">
      <c r="A401" s="210"/>
      <c r="B401" s="203"/>
      <c r="C401" s="206"/>
      <c r="D401" s="141"/>
      <c r="E401" s="142"/>
      <c r="F401" s="142"/>
      <c r="G401" s="143">
        <v>0</v>
      </c>
      <c r="H401" s="144"/>
      <c r="I401" s="109">
        <f t="shared" ref="I401" si="2507">H400</f>
        <v>50</v>
      </c>
      <c r="J401" s="142"/>
      <c r="K401" s="145"/>
      <c r="L401" s="85">
        <f t="shared" ref="L401" si="2508">IF(F400=0,0,G401/(F400/1000*H400))</f>
        <v>0</v>
      </c>
      <c r="M401" s="146">
        <f t="shared" ref="M401" si="2509">L401*H400</f>
        <v>0</v>
      </c>
      <c r="N401" s="277"/>
      <c r="O401" s="76"/>
      <c r="P401" s="77"/>
      <c r="Q401" s="77"/>
      <c r="R401" s="125">
        <v>0</v>
      </c>
      <c r="S401" s="174"/>
      <c r="T401" s="76"/>
      <c r="U401" s="109">
        <f t="shared" ref="U401" si="2510">T400</f>
        <v>50</v>
      </c>
      <c r="V401" s="77"/>
      <c r="W401" s="94"/>
      <c r="X401" s="85">
        <f t="shared" ref="X401" si="2511">IF(Q400=0,0,R401/(Q400/1000*T400))</f>
        <v>0</v>
      </c>
      <c r="Y401" s="133">
        <f t="shared" ref="Y401" si="2512">X401*T400</f>
        <v>0</v>
      </c>
      <c r="Z401" s="114"/>
      <c r="AA401" s="109">
        <f t="shared" ref="AA401" si="2513">Z400</f>
        <v>50</v>
      </c>
      <c r="AB401" s="77"/>
      <c r="AC401" s="77"/>
      <c r="AD401" s="85">
        <f t="shared" ref="AD401" si="2514">IF(Q400=0,0,R401/(Q400/1000*Z400))</f>
        <v>0</v>
      </c>
      <c r="AE401" s="133">
        <f t="shared" ref="AE401" si="2515">AD401*Z400</f>
        <v>0</v>
      </c>
    </row>
    <row r="402" spans="1:31" ht="15.75" thickBot="1" x14ac:dyDescent="0.3">
      <c r="A402" s="3" t="s">
        <v>19</v>
      </c>
      <c r="B402" s="207">
        <f>(B403-C399)*1000</f>
        <v>8.5240000000013083</v>
      </c>
      <c r="C402" s="208"/>
      <c r="D402" s="66"/>
      <c r="E402" s="40"/>
      <c r="F402" s="40"/>
      <c r="G402" s="40"/>
      <c r="H402" s="40"/>
      <c r="I402" s="40">
        <f t="shared" ref="I402" si="2516">IF(I401&gt;I404,I401,I404)</f>
        <v>50</v>
      </c>
      <c r="J402" s="40"/>
      <c r="K402" s="41"/>
      <c r="L402" s="40"/>
      <c r="M402" s="40"/>
      <c r="N402" s="277"/>
      <c r="O402" s="119"/>
      <c r="P402" s="42"/>
      <c r="Q402" s="42"/>
      <c r="R402" s="42"/>
      <c r="S402" s="40"/>
      <c r="T402" s="42"/>
      <c r="U402" s="40">
        <f t="shared" ref="U402" si="2517">IF(U401&gt;U404,U401,U404)</f>
        <v>50</v>
      </c>
      <c r="V402" s="42"/>
      <c r="W402" s="43"/>
      <c r="X402" s="83"/>
      <c r="Y402" s="42"/>
      <c r="Z402" s="42"/>
      <c r="AA402" s="40">
        <f t="shared" ref="AA402" si="2518">IF(AA401&gt;AA404,AA401,AA404)</f>
        <v>50</v>
      </c>
      <c r="AB402" s="42"/>
      <c r="AC402" s="42"/>
      <c r="AD402" s="83"/>
      <c r="AE402" s="132"/>
    </row>
    <row r="403" spans="1:31" x14ac:dyDescent="0.25">
      <c r="A403" s="209">
        <v>87</v>
      </c>
      <c r="B403" s="201">
        <v>33.430590000000002</v>
      </c>
      <c r="C403" s="204">
        <v>33.46443</v>
      </c>
      <c r="D403" s="134"/>
      <c r="E403" s="135"/>
      <c r="F403" s="135"/>
      <c r="G403" s="136">
        <v>0</v>
      </c>
      <c r="H403" s="137"/>
      <c r="I403" s="86">
        <f t="shared" ref="I403" si="2519">H404</f>
        <v>50</v>
      </c>
      <c r="J403" s="135"/>
      <c r="K403" s="138"/>
      <c r="L403" s="87">
        <f t="shared" ref="L403" si="2520">IF(F404=0,0,G403/(F404/1000*H404))</f>
        <v>0</v>
      </c>
      <c r="M403" s="139">
        <f t="shared" ref="M403" si="2521">L403*H404</f>
        <v>0</v>
      </c>
      <c r="N403" s="277"/>
      <c r="O403" s="48"/>
      <c r="P403" s="49"/>
      <c r="Q403" s="49"/>
      <c r="R403" s="115">
        <v>0</v>
      </c>
      <c r="S403" s="173"/>
      <c r="T403" s="48"/>
      <c r="U403" s="86">
        <f t="shared" ref="U403" si="2522">T404</f>
        <v>50</v>
      </c>
      <c r="V403" s="49"/>
      <c r="W403" s="50"/>
      <c r="X403" s="87">
        <f t="shared" ref="X403" si="2523">IF(Q404=0,0,R403/(Q404/1000*T404))</f>
        <v>0</v>
      </c>
      <c r="Y403" s="51">
        <f t="shared" ref="Y403" si="2524">X403*T404</f>
        <v>0</v>
      </c>
      <c r="Z403" s="112"/>
      <c r="AA403" s="86">
        <f t="shared" ref="AA403" si="2525">Z404</f>
        <v>50</v>
      </c>
      <c r="AB403" s="49"/>
      <c r="AC403" s="49"/>
      <c r="AD403" s="87">
        <f t="shared" ref="AD403" si="2526">IF(Q404=0,0,R403/(Q404/1000*Z404))</f>
        <v>0</v>
      </c>
      <c r="AE403" s="51">
        <f t="shared" ref="AE403" si="2527">AD403*Z404</f>
        <v>0</v>
      </c>
    </row>
    <row r="404" spans="1:31" x14ac:dyDescent="0.25">
      <c r="A404" s="199"/>
      <c r="B404" s="202"/>
      <c r="C404" s="205"/>
      <c r="D404" s="15">
        <v>300</v>
      </c>
      <c r="E404" s="6">
        <v>33.840000000000003</v>
      </c>
      <c r="F404" s="6">
        <v>0</v>
      </c>
      <c r="G404" s="10"/>
      <c r="H404" s="19">
        <v>50</v>
      </c>
      <c r="I404" s="8">
        <f t="shared" ref="I404" si="2528">H404</f>
        <v>50</v>
      </c>
      <c r="J404" s="72">
        <f t="shared" ref="J404" si="2529">CEILING(11.8*H404*H404/D404-F404,1)</f>
        <v>99</v>
      </c>
      <c r="K404" s="33">
        <f t="shared" ref="K404" si="2530">(((H404)*(H404))/(12.96*D404))-((9.81*(F404/1000))/1500)</f>
        <v>0.64300411522633738</v>
      </c>
      <c r="L404" s="80"/>
      <c r="M404" s="44"/>
      <c r="N404" s="277"/>
      <c r="O404" s="52">
        <v>300</v>
      </c>
      <c r="P404" s="53">
        <f t="shared" ref="P404" si="2531">(C403-B403)*1000-(R403+R405)</f>
        <v>33.839999999997872</v>
      </c>
      <c r="Q404" s="54">
        <v>0</v>
      </c>
      <c r="R404" s="55"/>
      <c r="S404" s="158"/>
      <c r="T404" s="52">
        <v>50</v>
      </c>
      <c r="U404" s="8">
        <f t="shared" ref="U404" si="2532">T404</f>
        <v>50</v>
      </c>
      <c r="V404" s="72">
        <f t="shared" ref="V404" si="2533">CEILING(11.8*T404*T404/O404-Q404,1)</f>
        <v>99</v>
      </c>
      <c r="W404" s="56">
        <f t="shared" ref="W404" si="2534">(((T404)*(T404))/(12.96*O404))-((9.81*(Q404/1000))/1500)</f>
        <v>0.64300411522633738</v>
      </c>
      <c r="X404" s="82"/>
      <c r="Y404" s="57"/>
      <c r="Z404" s="58">
        <v>50</v>
      </c>
      <c r="AA404" s="8">
        <f t="shared" ref="AA404" si="2535">Z404</f>
        <v>50</v>
      </c>
      <c r="AB404" s="72">
        <f t="shared" ref="AB404" si="2536">CEILING(11.8*Z404*Z404/O404-Q404,1)</f>
        <v>99</v>
      </c>
      <c r="AC404" s="56">
        <f t="shared" ref="AC404" si="2537">(((Z404)*(Z404))/(12.96*O404))-((9.81*(Q404/1000))/1500)</f>
        <v>0.64300411522633738</v>
      </c>
      <c r="AD404" s="84"/>
      <c r="AE404" s="57"/>
    </row>
    <row r="405" spans="1:31" ht="15.75" thickBot="1" x14ac:dyDescent="0.3">
      <c r="A405" s="210"/>
      <c r="B405" s="203"/>
      <c r="C405" s="206"/>
      <c r="D405" s="141"/>
      <c r="E405" s="142"/>
      <c r="F405" s="142"/>
      <c r="G405" s="143">
        <v>0</v>
      </c>
      <c r="H405" s="144"/>
      <c r="I405" s="109">
        <f t="shared" ref="I405" si="2538">H404</f>
        <v>50</v>
      </c>
      <c r="J405" s="142"/>
      <c r="K405" s="145"/>
      <c r="L405" s="85">
        <f t="shared" ref="L405" si="2539">IF(F404=0,0,G405/(F404/1000*H404))</f>
        <v>0</v>
      </c>
      <c r="M405" s="146">
        <f t="shared" ref="M405" si="2540">L405*H404</f>
        <v>0</v>
      </c>
      <c r="N405" s="278"/>
      <c r="O405" s="76"/>
      <c r="P405" s="77"/>
      <c r="Q405" s="77"/>
      <c r="R405" s="125">
        <v>0</v>
      </c>
      <c r="S405" s="174"/>
      <c r="T405" s="76"/>
      <c r="U405" s="109">
        <f t="shared" ref="U405" si="2541">T404</f>
        <v>50</v>
      </c>
      <c r="V405" s="77"/>
      <c r="W405" s="94"/>
      <c r="X405" s="85">
        <f t="shared" ref="X405" si="2542">IF(Q404=0,0,R405/(Q404/1000*T404))</f>
        <v>0</v>
      </c>
      <c r="Y405" s="133">
        <f t="shared" ref="Y405" si="2543">X405*T404</f>
        <v>0</v>
      </c>
      <c r="Z405" s="114"/>
      <c r="AA405" s="109">
        <f t="shared" ref="AA405" si="2544">Z404</f>
        <v>50</v>
      </c>
      <c r="AB405" s="77"/>
      <c r="AC405" s="77"/>
      <c r="AD405" s="85">
        <f t="shared" ref="AD405" si="2545">IF(Q404=0,0,R405/(Q404/1000*Z404))</f>
        <v>0</v>
      </c>
      <c r="AE405" s="133">
        <f t="shared" ref="AE405" si="2546">AD405*Z404</f>
        <v>0</v>
      </c>
    </row>
    <row r="406" spans="1:31" ht="15.75" thickBot="1" x14ac:dyDescent="0.3">
      <c r="A406" s="3" t="s">
        <v>19</v>
      </c>
      <c r="B406" s="207">
        <f>(B407-C403)*1000</f>
        <v>18.895999999998025</v>
      </c>
      <c r="C406" s="208"/>
      <c r="D406" s="66"/>
      <c r="E406" s="40"/>
      <c r="F406" s="40"/>
      <c r="G406" s="40"/>
      <c r="H406" s="40"/>
      <c r="I406" s="40">
        <f t="shared" ref="I406" si="2547">IF(I405&gt;I408,I405,I408)</f>
        <v>60</v>
      </c>
      <c r="J406" s="40"/>
      <c r="K406" s="41"/>
      <c r="L406" s="40"/>
      <c r="M406" s="40"/>
      <c r="N406" s="178"/>
      <c r="O406" s="119"/>
      <c r="P406" s="42"/>
      <c r="Q406" s="42"/>
      <c r="R406" s="42"/>
      <c r="S406" s="40"/>
      <c r="T406" s="42"/>
      <c r="U406" s="40">
        <f t="shared" ref="U406" si="2548">IF(U405&gt;U408,U405,U408)</f>
        <v>60</v>
      </c>
      <c r="V406" s="42"/>
      <c r="W406" s="43"/>
      <c r="X406" s="83"/>
      <c r="Y406" s="42"/>
      <c r="Z406" s="42"/>
      <c r="AA406" s="40">
        <f t="shared" ref="AA406" si="2549">IF(AA405&gt;AA408,AA405,AA408)</f>
        <v>65</v>
      </c>
      <c r="AB406" s="42"/>
      <c r="AC406" s="42"/>
      <c r="AD406" s="83"/>
      <c r="AE406" s="132"/>
    </row>
    <row r="407" spans="1:31" x14ac:dyDescent="0.25">
      <c r="A407" s="209">
        <v>88</v>
      </c>
      <c r="B407" s="201">
        <v>33.483325999999998</v>
      </c>
      <c r="C407" s="204">
        <v>33.546022000000001</v>
      </c>
      <c r="D407" s="134"/>
      <c r="E407" s="135"/>
      <c r="F407" s="135"/>
      <c r="G407" s="136">
        <v>20</v>
      </c>
      <c r="H407" s="137"/>
      <c r="I407" s="86">
        <f t="shared" ref="I407" si="2550">H408</f>
        <v>60</v>
      </c>
      <c r="J407" s="135"/>
      <c r="K407" s="138"/>
      <c r="L407" s="87">
        <f t="shared" ref="L407" si="2551">IF(F408=0,0,G407/(F408/1000*H408))</f>
        <v>0</v>
      </c>
      <c r="M407" s="139">
        <f t="shared" ref="M407" si="2552">L407*H408</f>
        <v>0</v>
      </c>
      <c r="N407" s="147"/>
      <c r="O407" s="48"/>
      <c r="P407" s="49"/>
      <c r="Q407" s="49"/>
      <c r="R407" s="115">
        <v>20</v>
      </c>
      <c r="S407" s="173"/>
      <c r="T407" s="48"/>
      <c r="U407" s="86">
        <f t="shared" ref="U407" si="2553">T408</f>
        <v>60</v>
      </c>
      <c r="V407" s="49"/>
      <c r="W407" s="50"/>
      <c r="X407" s="87">
        <f t="shared" ref="X407" si="2554">IF(Q408=0,0,R407/(Q408/1000*T408))</f>
        <v>0</v>
      </c>
      <c r="Y407" s="51">
        <f t="shared" ref="Y407" si="2555">X407*T408</f>
        <v>0</v>
      </c>
      <c r="Z407" s="112"/>
      <c r="AA407" s="86">
        <f t="shared" ref="AA407" si="2556">Z408</f>
        <v>65</v>
      </c>
      <c r="AB407" s="49"/>
      <c r="AC407" s="49"/>
      <c r="AD407" s="87">
        <f t="shared" ref="AD407" si="2557">IF(Q408=0,0,R407/(Q408/1000*Z408))</f>
        <v>0</v>
      </c>
      <c r="AE407" s="51">
        <f t="shared" ref="AE407" si="2558">AD407*Z408</f>
        <v>0</v>
      </c>
    </row>
    <row r="408" spans="1:31" x14ac:dyDescent="0.25">
      <c r="A408" s="199"/>
      <c r="B408" s="202"/>
      <c r="C408" s="205"/>
      <c r="D408" s="15">
        <v>1000</v>
      </c>
      <c r="E408" s="6">
        <v>22.681000000000001</v>
      </c>
      <c r="F408" s="6">
        <v>0</v>
      </c>
      <c r="G408" s="10"/>
      <c r="H408" s="19">
        <v>60</v>
      </c>
      <c r="I408" s="8">
        <f t="shared" ref="I408" si="2559">H408</f>
        <v>60</v>
      </c>
      <c r="J408" s="72">
        <f t="shared" ref="J408" si="2560">CEILING(11.8*H408*H408/D408-F408,1)</f>
        <v>43</v>
      </c>
      <c r="K408" s="33">
        <f t="shared" ref="K408" si="2561">(((H408)*(H408))/(12.96*D408))-((9.81*(F408/1000))/1500)</f>
        <v>0.27777777777777779</v>
      </c>
      <c r="L408" s="80"/>
      <c r="M408" s="44"/>
      <c r="N408" s="148"/>
      <c r="O408" s="52">
        <v>1000</v>
      </c>
      <c r="P408" s="53">
        <f t="shared" ref="P408" si="2562">(C407-B407)*1000-(R407+R409)</f>
        <v>22.696000000002527</v>
      </c>
      <c r="Q408" s="54">
        <v>0</v>
      </c>
      <c r="R408" s="55"/>
      <c r="S408" s="158"/>
      <c r="T408" s="52">
        <v>60</v>
      </c>
      <c r="U408" s="8">
        <f t="shared" ref="U408" si="2563">T408</f>
        <v>60</v>
      </c>
      <c r="V408" s="72">
        <f t="shared" ref="V408" si="2564">CEILING(11.8*T408*T408/O408-Q408,1)</f>
        <v>43</v>
      </c>
      <c r="W408" s="56">
        <f t="shared" ref="W408" si="2565">(((T408)*(T408))/(12.96*O408))-((9.81*(Q408/1000))/1500)</f>
        <v>0.27777777777777779</v>
      </c>
      <c r="X408" s="82"/>
      <c r="Y408" s="57"/>
      <c r="Z408" s="58">
        <v>65</v>
      </c>
      <c r="AA408" s="8">
        <f t="shared" ref="AA408" si="2566">Z408</f>
        <v>65</v>
      </c>
      <c r="AB408" s="72">
        <f t="shared" ref="AB408" si="2567">CEILING(11.8*Z408*Z408/O408-Q408,1)</f>
        <v>50</v>
      </c>
      <c r="AC408" s="56">
        <f t="shared" ref="AC408" si="2568">(((Z408)*(Z408))/(12.96*O408))-((9.81*(Q408/1000))/1500)</f>
        <v>0.32600308641975306</v>
      </c>
      <c r="AD408" s="84"/>
      <c r="AE408" s="57"/>
    </row>
    <row r="409" spans="1:31" ht="15.75" thickBot="1" x14ac:dyDescent="0.3">
      <c r="A409" s="210"/>
      <c r="B409" s="203"/>
      <c r="C409" s="206"/>
      <c r="D409" s="141"/>
      <c r="E409" s="142"/>
      <c r="F409" s="142"/>
      <c r="G409" s="143">
        <v>20</v>
      </c>
      <c r="H409" s="144"/>
      <c r="I409" s="109">
        <f t="shared" ref="I409" si="2569">H408</f>
        <v>60</v>
      </c>
      <c r="J409" s="142"/>
      <c r="K409" s="145"/>
      <c r="L409" s="85">
        <f t="shared" ref="L409" si="2570">IF(F408=0,0,G409/(F408/1000*H408))</f>
        <v>0</v>
      </c>
      <c r="M409" s="146">
        <f t="shared" ref="M409" si="2571">L409*H408</f>
        <v>0</v>
      </c>
      <c r="N409" s="187"/>
      <c r="O409" s="76"/>
      <c r="P409" s="77"/>
      <c r="Q409" s="77"/>
      <c r="R409" s="125">
        <v>20</v>
      </c>
      <c r="S409" s="174"/>
      <c r="T409" s="76"/>
      <c r="U409" s="109">
        <f t="shared" ref="U409" si="2572">T408</f>
        <v>60</v>
      </c>
      <c r="V409" s="77"/>
      <c r="W409" s="94"/>
      <c r="X409" s="85">
        <f t="shared" ref="X409" si="2573">IF(Q408=0,0,R409/(Q408/1000*T408))</f>
        <v>0</v>
      </c>
      <c r="Y409" s="133">
        <f t="shared" ref="Y409" si="2574">X409*T408</f>
        <v>0</v>
      </c>
      <c r="Z409" s="114"/>
      <c r="AA409" s="109">
        <f t="shared" ref="AA409" si="2575">Z408</f>
        <v>65</v>
      </c>
      <c r="AB409" s="77"/>
      <c r="AC409" s="77"/>
      <c r="AD409" s="85">
        <f t="shared" ref="AD409" si="2576">IF(Q408=0,0,R409/(Q408/1000*Z408))</f>
        <v>0</v>
      </c>
      <c r="AE409" s="133">
        <f t="shared" ref="AE409" si="2577">AD409*Z408</f>
        <v>0</v>
      </c>
    </row>
    <row r="410" spans="1:31" ht="15.75" thickBot="1" x14ac:dyDescent="0.3">
      <c r="A410" s="3" t="s">
        <v>19</v>
      </c>
      <c r="B410" s="207">
        <f>(B411-C407)*1000</f>
        <v>59.485000000002231</v>
      </c>
      <c r="C410" s="208"/>
      <c r="D410" s="66"/>
      <c r="E410" s="40"/>
      <c r="F410" s="40"/>
      <c r="G410" s="40"/>
      <c r="H410" s="40"/>
      <c r="I410" s="40">
        <f t="shared" ref="I410" si="2578">IF(I409&gt;I412,I409,I412)</f>
        <v>60</v>
      </c>
      <c r="J410" s="40"/>
      <c r="K410" s="41"/>
      <c r="L410" s="40"/>
      <c r="M410" s="40"/>
      <c r="N410" s="178"/>
      <c r="O410" s="119"/>
      <c r="P410" s="42"/>
      <c r="Q410" s="42"/>
      <c r="R410" s="42"/>
      <c r="S410" s="40"/>
      <c r="T410" s="42"/>
      <c r="U410" s="40">
        <f t="shared" ref="U410" si="2579">IF(U409&gt;U412,U409,U412)</f>
        <v>60</v>
      </c>
      <c r="V410" s="42"/>
      <c r="W410" s="43"/>
      <c r="X410" s="83"/>
      <c r="Y410" s="42"/>
      <c r="Z410" s="42"/>
      <c r="AA410" s="40">
        <f t="shared" ref="AA410" si="2580">IF(AA409&gt;AA412,AA409,AA412)</f>
        <v>65</v>
      </c>
      <c r="AB410" s="42"/>
      <c r="AC410" s="42"/>
      <c r="AD410" s="83"/>
      <c r="AE410" s="132"/>
    </row>
    <row r="411" spans="1:31" x14ac:dyDescent="0.25">
      <c r="A411" s="209">
        <v>89</v>
      </c>
      <c r="B411" s="201">
        <v>33.605507000000003</v>
      </c>
      <c r="C411" s="204">
        <v>33.836170000000003</v>
      </c>
      <c r="D411" s="134"/>
      <c r="E411" s="135"/>
      <c r="F411" s="135"/>
      <c r="G411" s="136">
        <v>54</v>
      </c>
      <c r="H411" s="137"/>
      <c r="I411" s="86">
        <f t="shared" ref="I411" si="2581">H412</f>
        <v>60</v>
      </c>
      <c r="J411" s="135"/>
      <c r="K411" s="138"/>
      <c r="L411" s="87">
        <f t="shared" ref="L411" si="2582">IF(F412=0,0,G411/(F412/1000*H412))</f>
        <v>9</v>
      </c>
      <c r="M411" s="139">
        <f t="shared" ref="M411" si="2583">L411*H412</f>
        <v>540</v>
      </c>
      <c r="N411" s="147"/>
      <c r="O411" s="48"/>
      <c r="P411" s="49"/>
      <c r="Q411" s="49"/>
      <c r="R411" s="115">
        <v>54</v>
      </c>
      <c r="S411" s="173"/>
      <c r="T411" s="48"/>
      <c r="U411" s="86">
        <f t="shared" ref="U411" si="2584">T412</f>
        <v>60</v>
      </c>
      <c r="V411" s="49"/>
      <c r="W411" s="50"/>
      <c r="X411" s="87">
        <f t="shared" ref="X411" si="2585">IF(Q412=0,0,R411/(Q412/1000*T412))</f>
        <v>9</v>
      </c>
      <c r="Y411" s="51">
        <f t="shared" ref="Y411" si="2586">X411*T412</f>
        <v>540</v>
      </c>
      <c r="Z411" s="112"/>
      <c r="AA411" s="86">
        <f t="shared" ref="AA411" si="2587">Z412</f>
        <v>65</v>
      </c>
      <c r="AB411" s="49"/>
      <c r="AC411" s="49"/>
      <c r="AD411" s="87">
        <f t="shared" ref="AD411" si="2588">IF(Q412=0,0,R411/(Q412/1000*Z412))</f>
        <v>8.3076923076923084</v>
      </c>
      <c r="AE411" s="51">
        <f t="shared" ref="AE411" si="2589">AD411*Z412</f>
        <v>540</v>
      </c>
    </row>
    <row r="412" spans="1:31" x14ac:dyDescent="0.25">
      <c r="A412" s="199"/>
      <c r="B412" s="202"/>
      <c r="C412" s="205"/>
      <c r="D412" s="15">
        <v>225</v>
      </c>
      <c r="E412" s="6">
        <v>113.663</v>
      </c>
      <c r="F412" s="6">
        <v>100</v>
      </c>
      <c r="G412" s="10"/>
      <c r="H412" s="19">
        <v>60</v>
      </c>
      <c r="I412" s="8">
        <f t="shared" ref="I412" si="2590">H412</f>
        <v>60</v>
      </c>
      <c r="J412" s="72">
        <f t="shared" ref="J412" si="2591">CEILING(11.8*H412*H412/D412-F412,1)</f>
        <v>89</v>
      </c>
      <c r="K412" s="33">
        <f t="shared" ref="K412" si="2592">(((H412)*(H412))/(12.96*D412))-((9.81*(F412/1000))/1500)</f>
        <v>1.2339139012345679</v>
      </c>
      <c r="L412" s="80"/>
      <c r="M412" s="44"/>
      <c r="N412" s="148"/>
      <c r="O412" s="52">
        <v>225</v>
      </c>
      <c r="P412" s="53">
        <f t="shared" ref="P412" si="2593">(C411-B411)*1000-(R411+R413)</f>
        <v>113.66299999999984</v>
      </c>
      <c r="Q412" s="54">
        <v>100</v>
      </c>
      <c r="R412" s="55"/>
      <c r="S412" s="158"/>
      <c r="T412" s="52">
        <v>60</v>
      </c>
      <c r="U412" s="8">
        <f t="shared" ref="U412" si="2594">T412</f>
        <v>60</v>
      </c>
      <c r="V412" s="72">
        <f t="shared" ref="V412" si="2595">CEILING(11.8*T412*T412/O412-Q412,1)</f>
        <v>89</v>
      </c>
      <c r="W412" s="56">
        <f t="shared" ref="W412" si="2596">(((T412)*(T412))/(12.96*O412))-((9.81*(Q412/1000))/1500)</f>
        <v>1.2339139012345679</v>
      </c>
      <c r="X412" s="82"/>
      <c r="Y412" s="57"/>
      <c r="Z412" s="58">
        <v>65</v>
      </c>
      <c r="AA412" s="8">
        <f t="shared" ref="AA412" si="2597">Z412</f>
        <v>65</v>
      </c>
      <c r="AB412" s="72">
        <f t="shared" ref="AB412" si="2598">CEILING(11.8*Z412*Z412/O412-Q412,1)</f>
        <v>122</v>
      </c>
      <c r="AC412" s="56">
        <f t="shared" ref="AC412" si="2599">(((Z412)*(Z412))/(12.96*O412))-((9.81*(Q412/1000))/1500)</f>
        <v>1.4482486063100137</v>
      </c>
      <c r="AD412" s="84"/>
      <c r="AE412" s="57"/>
    </row>
    <row r="413" spans="1:31" ht="15.75" thickBot="1" x14ac:dyDescent="0.3">
      <c r="A413" s="210"/>
      <c r="B413" s="203"/>
      <c r="C413" s="206"/>
      <c r="D413" s="141"/>
      <c r="E413" s="142"/>
      <c r="F413" s="142"/>
      <c r="G413" s="143">
        <v>63</v>
      </c>
      <c r="H413" s="144"/>
      <c r="I413" s="109">
        <f t="shared" ref="I413" si="2600">H412</f>
        <v>60</v>
      </c>
      <c r="J413" s="142"/>
      <c r="K413" s="145"/>
      <c r="L413" s="85">
        <f t="shared" ref="L413" si="2601">IF(F412=0,0,G413/(F412/1000*H412))</f>
        <v>10.5</v>
      </c>
      <c r="M413" s="146">
        <f t="shared" ref="M413" si="2602">L413*H412</f>
        <v>630</v>
      </c>
      <c r="N413" s="187"/>
      <c r="O413" s="76"/>
      <c r="P413" s="77"/>
      <c r="Q413" s="77"/>
      <c r="R413" s="125">
        <v>63</v>
      </c>
      <c r="S413" s="174"/>
      <c r="T413" s="76"/>
      <c r="U413" s="109">
        <f t="shared" ref="U413" si="2603">T412</f>
        <v>60</v>
      </c>
      <c r="V413" s="77"/>
      <c r="W413" s="94"/>
      <c r="X413" s="85">
        <f t="shared" ref="X413" si="2604">IF(Q412=0,0,R413/(Q412/1000*T412))</f>
        <v>10.5</v>
      </c>
      <c r="Y413" s="133">
        <f t="shared" ref="Y413" si="2605">X413*T412</f>
        <v>630</v>
      </c>
      <c r="Z413" s="114"/>
      <c r="AA413" s="109">
        <f t="shared" ref="AA413" si="2606">Z412</f>
        <v>65</v>
      </c>
      <c r="AB413" s="77"/>
      <c r="AC413" s="77"/>
      <c r="AD413" s="85">
        <f t="shared" ref="AD413" si="2607">IF(Q412=0,0,R413/(Q412/1000*Z412))</f>
        <v>9.6923076923076916</v>
      </c>
      <c r="AE413" s="133">
        <f t="shared" ref="AE413" si="2608">AD413*Z412</f>
        <v>630</v>
      </c>
    </row>
    <row r="414" spans="1:31" ht="15.75" thickBot="1" x14ac:dyDescent="0.3">
      <c r="A414" s="3" t="s">
        <v>19</v>
      </c>
      <c r="B414" s="207">
        <f>(B415-C411)*1000</f>
        <v>168.53899999999555</v>
      </c>
      <c r="C414" s="208"/>
      <c r="D414" s="66"/>
      <c r="E414" s="40"/>
      <c r="F414" s="40"/>
      <c r="G414" s="40"/>
      <c r="H414" s="40"/>
      <c r="I414" s="40">
        <f t="shared" ref="I414" si="2609">IF(I413&gt;I416,I413,I416)</f>
        <v>60</v>
      </c>
      <c r="J414" s="40"/>
      <c r="K414" s="41"/>
      <c r="L414" s="40"/>
      <c r="M414" s="40"/>
      <c r="N414" s="178"/>
      <c r="O414" s="119"/>
      <c r="P414" s="42"/>
      <c r="Q414" s="42"/>
      <c r="R414" s="42"/>
      <c r="S414" s="40"/>
      <c r="T414" s="42"/>
      <c r="U414" s="40">
        <f t="shared" ref="U414" si="2610">IF(U413&gt;U416,U413,U416)</f>
        <v>60</v>
      </c>
      <c r="V414" s="42"/>
      <c r="W414" s="43"/>
      <c r="X414" s="83"/>
      <c r="Y414" s="42"/>
      <c r="Z414" s="42"/>
      <c r="AA414" s="40">
        <f t="shared" ref="AA414" si="2611">IF(AA413&gt;AA416,AA413,AA416)</f>
        <v>65</v>
      </c>
      <c r="AB414" s="42"/>
      <c r="AC414" s="42"/>
      <c r="AD414" s="83"/>
      <c r="AE414" s="132"/>
    </row>
    <row r="415" spans="1:31" x14ac:dyDescent="0.25">
      <c r="A415" s="214">
        <v>90</v>
      </c>
      <c r="B415" s="201">
        <v>34.004708999999998</v>
      </c>
      <c r="C415" s="204">
        <v>34.310521000000001</v>
      </c>
      <c r="D415" s="134"/>
      <c r="E415" s="135"/>
      <c r="F415" s="135"/>
      <c r="G415" s="136">
        <v>62</v>
      </c>
      <c r="H415" s="137"/>
      <c r="I415" s="86">
        <f t="shared" ref="I415" si="2612">H416</f>
        <v>60</v>
      </c>
      <c r="J415" s="135"/>
      <c r="K415" s="138"/>
      <c r="L415" s="87">
        <f t="shared" ref="L415" si="2613">IF(F416=0,0,G415/(F416/1000*H416))</f>
        <v>10.333333333333334</v>
      </c>
      <c r="M415" s="139">
        <f t="shared" ref="M415" si="2614">L415*H416</f>
        <v>620</v>
      </c>
      <c r="N415" s="147"/>
      <c r="O415" s="48"/>
      <c r="P415" s="49"/>
      <c r="Q415" s="49"/>
      <c r="R415" s="115">
        <v>62</v>
      </c>
      <c r="S415" s="173"/>
      <c r="T415" s="48"/>
      <c r="U415" s="86">
        <f t="shared" ref="U415" si="2615">T416</f>
        <v>60</v>
      </c>
      <c r="V415" s="49"/>
      <c r="W415" s="50"/>
      <c r="X415" s="87">
        <f t="shared" ref="X415" si="2616">IF(Q416=0,0,R415/(Q416/1000*T416))</f>
        <v>10.333333333333334</v>
      </c>
      <c r="Y415" s="51">
        <f t="shared" ref="Y415" si="2617">X415*T416</f>
        <v>620</v>
      </c>
      <c r="Z415" s="112"/>
      <c r="AA415" s="86">
        <f t="shared" ref="AA415" si="2618">Z416</f>
        <v>65</v>
      </c>
      <c r="AB415" s="49"/>
      <c r="AC415" s="49"/>
      <c r="AD415" s="87">
        <f t="shared" ref="AD415" si="2619">IF(Q416=0,0,R415/(Q416/1000*Z416))</f>
        <v>9.5384615384615383</v>
      </c>
      <c r="AE415" s="51">
        <f t="shared" ref="AE415" si="2620">AD415*Z416</f>
        <v>620</v>
      </c>
    </row>
    <row r="416" spans="1:31" x14ac:dyDescent="0.25">
      <c r="A416" s="215"/>
      <c r="B416" s="202"/>
      <c r="C416" s="205"/>
      <c r="D416" s="15">
        <v>218</v>
      </c>
      <c r="E416" s="6">
        <v>56.302999999999997</v>
      </c>
      <c r="F416" s="6">
        <v>100</v>
      </c>
      <c r="G416" s="10"/>
      <c r="H416" s="19">
        <v>60</v>
      </c>
      <c r="I416" s="8">
        <f t="shared" ref="I416" si="2621">H416</f>
        <v>60</v>
      </c>
      <c r="J416" s="72">
        <f t="shared" ref="J416" si="2622">CEILING(11.8*H416*H416/D416-F416,1)</f>
        <v>95</v>
      </c>
      <c r="K416" s="33">
        <f t="shared" ref="K416" si="2623">(((H416)*(H416))/(12.96*D416))-((9.81*(F416/1000))/1500)</f>
        <v>1.27355598980632</v>
      </c>
      <c r="L416" s="80"/>
      <c r="M416" s="44"/>
      <c r="N416" s="148"/>
      <c r="O416" s="52">
        <v>218</v>
      </c>
      <c r="P416" s="53">
        <v>56.319000000000003</v>
      </c>
      <c r="Q416" s="54">
        <v>100</v>
      </c>
      <c r="R416" s="55"/>
      <c r="S416" s="158"/>
      <c r="T416" s="52">
        <v>60</v>
      </c>
      <c r="U416" s="8">
        <f t="shared" ref="U416" si="2624">T416</f>
        <v>60</v>
      </c>
      <c r="V416" s="72">
        <f t="shared" ref="V416" si="2625">CEILING(11.8*T416*T416/O416-Q416,1)</f>
        <v>95</v>
      </c>
      <c r="W416" s="56">
        <f t="shared" ref="W416" si="2626">(((T416)*(T416))/(12.96*O416))-((9.81*(Q416/1000))/1500)</f>
        <v>1.27355598980632</v>
      </c>
      <c r="X416" s="82"/>
      <c r="Y416" s="57"/>
      <c r="Z416" s="58">
        <v>65</v>
      </c>
      <c r="AA416" s="8">
        <f t="shared" ref="AA416" si="2627">Z416</f>
        <v>65</v>
      </c>
      <c r="AB416" s="72">
        <f t="shared" ref="AB416" si="2628">CEILING(11.8*Z416*Z416/O416-Q416,1)</f>
        <v>129</v>
      </c>
      <c r="AC416" s="56">
        <f t="shared" ref="AC416" si="2629">(((Z416)*(Z416))/(12.96*O416))-((9.81*(Q416/1000))/1500)</f>
        <v>1.4947730019254728</v>
      </c>
      <c r="AD416" s="84"/>
      <c r="AE416" s="57"/>
    </row>
    <row r="417" spans="1:31" ht="15.75" thickBot="1" x14ac:dyDescent="0.3">
      <c r="A417" s="215"/>
      <c r="B417" s="202"/>
      <c r="C417" s="205"/>
      <c r="D417" s="141"/>
      <c r="E417" s="142"/>
      <c r="F417" s="142"/>
      <c r="G417" s="143">
        <v>0</v>
      </c>
      <c r="H417" s="144"/>
      <c r="I417" s="109">
        <f t="shared" ref="I417" si="2630">H416</f>
        <v>60</v>
      </c>
      <c r="J417" s="142"/>
      <c r="K417" s="145"/>
      <c r="L417" s="85">
        <f t="shared" ref="L417" si="2631">IF(F416=0,0,G417/(F416/1000*H416))</f>
        <v>0</v>
      </c>
      <c r="M417" s="146">
        <f t="shared" ref="M417" si="2632">L417*H416</f>
        <v>0</v>
      </c>
      <c r="N417" s="187"/>
      <c r="O417" s="76"/>
      <c r="P417" s="77"/>
      <c r="Q417" s="77"/>
      <c r="R417" s="125">
        <v>0</v>
      </c>
      <c r="S417" s="174"/>
      <c r="T417" s="76"/>
      <c r="U417" s="109">
        <f t="shared" ref="U417" si="2633">T416</f>
        <v>60</v>
      </c>
      <c r="V417" s="77"/>
      <c r="W417" s="94"/>
      <c r="X417" s="85">
        <f t="shared" ref="X417" si="2634">IF(Q416=0,0,R417/(Q416/1000*T416))</f>
        <v>0</v>
      </c>
      <c r="Y417" s="133">
        <f t="shared" ref="Y417" si="2635">X417*T416</f>
        <v>0</v>
      </c>
      <c r="Z417" s="114"/>
      <c r="AA417" s="109">
        <f t="shared" ref="AA417" si="2636">Z416</f>
        <v>65</v>
      </c>
      <c r="AB417" s="77"/>
      <c r="AC417" s="77"/>
      <c r="AD417" s="85">
        <f t="shared" ref="AD417" si="2637">IF(Q416=0,0,R417/(Q416/1000*Z416))</f>
        <v>0</v>
      </c>
      <c r="AE417" s="133">
        <f t="shared" ref="AE417" si="2638">AD417*Z416</f>
        <v>0</v>
      </c>
    </row>
    <row r="418" spans="1:31" ht="15.75" thickBot="1" x14ac:dyDescent="0.3">
      <c r="A418" s="215"/>
      <c r="B418" s="202"/>
      <c r="C418" s="205"/>
      <c r="D418" s="15">
        <v>227</v>
      </c>
      <c r="E418" s="6">
        <v>105.37</v>
      </c>
      <c r="F418" s="6">
        <v>100</v>
      </c>
      <c r="G418" s="10"/>
      <c r="H418" s="19">
        <v>60</v>
      </c>
      <c r="I418" s="8">
        <f t="shared" ref="I418" si="2639">H418</f>
        <v>60</v>
      </c>
      <c r="J418" s="72">
        <f t="shared" ref="J418" si="2640">CEILING(11.8*H418*H418/D418-F418,1)</f>
        <v>88</v>
      </c>
      <c r="K418" s="33">
        <f t="shared" ref="K418" si="2641">(((H418)*(H418))/(12.96*D418))-((9.81*(F418/1000))/1500)</f>
        <v>1.2230366510034263</v>
      </c>
      <c r="L418" s="80"/>
      <c r="M418" s="44"/>
      <c r="N418" s="148"/>
      <c r="O418" s="52">
        <v>227</v>
      </c>
      <c r="P418" s="53">
        <v>105.39700000000001</v>
      </c>
      <c r="Q418" s="54">
        <v>100</v>
      </c>
      <c r="R418" s="55"/>
      <c r="S418" s="158"/>
      <c r="T418" s="52">
        <v>60</v>
      </c>
      <c r="U418" s="8">
        <f t="shared" ref="U418" si="2642">T418</f>
        <v>60</v>
      </c>
      <c r="V418" s="72">
        <f t="shared" ref="V418" si="2643">CEILING(11.8*T418*T418/O418-Q418,1)</f>
        <v>88</v>
      </c>
      <c r="W418" s="56">
        <f t="shared" ref="W418" si="2644">(((T418)*(T418))/(12.96*O418))-((9.81*(Q418/1000))/1500)</f>
        <v>1.2230366510034263</v>
      </c>
      <c r="X418" s="82"/>
      <c r="Y418" s="57"/>
      <c r="Z418" s="58">
        <v>65</v>
      </c>
      <c r="AA418" s="8">
        <f t="shared" ref="AA418" si="2645">Z418</f>
        <v>65</v>
      </c>
      <c r="AB418" s="72">
        <f t="shared" ref="AB418" si="2646">CEILING(11.8*Z418*Z418/O418-Q418,1)</f>
        <v>120</v>
      </c>
      <c r="AC418" s="56">
        <f t="shared" ref="AC418" si="2647">(((Z418)*(Z418))/(12.96*O418))-((9.81*(Q418/1000))/1500)</f>
        <v>1.43548294458041</v>
      </c>
      <c r="AD418" s="84"/>
      <c r="AE418" s="57"/>
    </row>
    <row r="419" spans="1:31" x14ac:dyDescent="0.25">
      <c r="A419" s="215"/>
      <c r="B419" s="202"/>
      <c r="C419" s="205"/>
      <c r="D419" s="134"/>
      <c r="E419" s="135"/>
      <c r="F419" s="135"/>
      <c r="G419" s="136">
        <v>0</v>
      </c>
      <c r="H419" s="137"/>
      <c r="I419" s="86">
        <f t="shared" ref="I419" si="2648">H420</f>
        <v>60</v>
      </c>
      <c r="J419" s="135"/>
      <c r="K419" s="138"/>
      <c r="L419" s="87">
        <f t="shared" ref="L419" si="2649">IF(F420=0,0,G419/(F420/1000*H420))</f>
        <v>0</v>
      </c>
      <c r="M419" s="139">
        <f t="shared" ref="M419" si="2650">L419*H420</f>
        <v>0</v>
      </c>
      <c r="N419" s="147"/>
      <c r="O419" s="48"/>
      <c r="P419" s="49"/>
      <c r="Q419" s="49"/>
      <c r="R419" s="115">
        <v>0</v>
      </c>
      <c r="S419" s="173"/>
      <c r="T419" s="48"/>
      <c r="U419" s="86">
        <f t="shared" ref="U419" si="2651">T420</f>
        <v>60</v>
      </c>
      <c r="V419" s="49"/>
      <c r="W419" s="50"/>
      <c r="X419" s="87">
        <f t="shared" ref="X419" si="2652">IF(Q420=0,0,R419/(Q420/1000*T420))</f>
        <v>0</v>
      </c>
      <c r="Y419" s="51">
        <f t="shared" ref="Y419" si="2653">X419*T420</f>
        <v>0</v>
      </c>
      <c r="Z419" s="112"/>
      <c r="AA419" s="86">
        <f t="shared" ref="AA419" si="2654">Z420</f>
        <v>65</v>
      </c>
      <c r="AB419" s="49"/>
      <c r="AC419" s="49"/>
      <c r="AD419" s="87">
        <f t="shared" ref="AD419" si="2655">IF(Q420=0,0,R419/(Q420/1000*Z420))</f>
        <v>0</v>
      </c>
      <c r="AE419" s="51">
        <f t="shared" ref="AE419" si="2656">AD419*Z420</f>
        <v>0</v>
      </c>
    </row>
    <row r="420" spans="1:31" x14ac:dyDescent="0.25">
      <c r="A420" s="215"/>
      <c r="B420" s="202"/>
      <c r="C420" s="205"/>
      <c r="D420" s="15">
        <v>218</v>
      </c>
      <c r="E420" s="6">
        <v>32.137999999999998</v>
      </c>
      <c r="F420" s="6">
        <v>100</v>
      </c>
      <c r="G420" s="10"/>
      <c r="H420" s="19">
        <v>60</v>
      </c>
      <c r="I420" s="8">
        <f t="shared" ref="I420" si="2657">H420</f>
        <v>60</v>
      </c>
      <c r="J420" s="72">
        <f t="shared" ref="J420" si="2658">CEILING(11.8*H420*H420/D420-F420,1)</f>
        <v>95</v>
      </c>
      <c r="K420" s="33">
        <f t="shared" ref="K420" si="2659">(((H420)*(H420))/(12.96*D420))-((9.81*(F420/1000))/1500)</f>
        <v>1.27355598980632</v>
      </c>
      <c r="L420" s="80"/>
      <c r="M420" s="44"/>
      <c r="N420" s="148"/>
      <c r="O420" s="52">
        <v>218</v>
      </c>
      <c r="P420" s="53">
        <v>32.095999999999997</v>
      </c>
      <c r="Q420" s="54">
        <v>100</v>
      </c>
      <c r="R420" s="55"/>
      <c r="S420" s="158"/>
      <c r="T420" s="52">
        <v>60</v>
      </c>
      <c r="U420" s="8">
        <f t="shared" ref="U420" si="2660">T420</f>
        <v>60</v>
      </c>
      <c r="V420" s="72">
        <f t="shared" ref="V420" si="2661">CEILING(11.8*T420*T420/O420-Q420,1)</f>
        <v>95</v>
      </c>
      <c r="W420" s="56">
        <f t="shared" ref="W420" si="2662">(((T420)*(T420))/(12.96*O420))-((9.81*(Q420/1000))/1500)</f>
        <v>1.27355598980632</v>
      </c>
      <c r="X420" s="82"/>
      <c r="Y420" s="57"/>
      <c r="Z420" s="58">
        <v>65</v>
      </c>
      <c r="AA420" s="8">
        <f t="shared" ref="AA420" si="2663">Z420</f>
        <v>65</v>
      </c>
      <c r="AB420" s="72">
        <f t="shared" ref="AB420" si="2664">CEILING(11.8*Z420*Z420/O420-Q420,1)</f>
        <v>129</v>
      </c>
      <c r="AC420" s="56">
        <f t="shared" ref="AC420" si="2665">(((Z420)*(Z420))/(12.96*O420))-((9.81*(Q420/1000))/1500)</f>
        <v>1.4947730019254728</v>
      </c>
      <c r="AD420" s="84"/>
      <c r="AE420" s="57"/>
    </row>
    <row r="421" spans="1:31" ht="15.75" thickBot="1" x14ac:dyDescent="0.3">
      <c r="A421" s="216"/>
      <c r="B421" s="203"/>
      <c r="C421" s="206"/>
      <c r="D421" s="141"/>
      <c r="E421" s="142"/>
      <c r="F421" s="142"/>
      <c r="G421" s="143">
        <v>50</v>
      </c>
      <c r="H421" s="144"/>
      <c r="I421" s="109">
        <f t="shared" ref="I421" si="2666">H420</f>
        <v>60</v>
      </c>
      <c r="J421" s="142"/>
      <c r="K421" s="145"/>
      <c r="L421" s="85">
        <f t="shared" ref="L421" si="2667">IF(F420=0,0,G421/(F420/1000*H420))</f>
        <v>8.3333333333333339</v>
      </c>
      <c r="M421" s="146">
        <f t="shared" ref="M421" si="2668">L421*H420</f>
        <v>500.00000000000006</v>
      </c>
      <c r="N421" s="187"/>
      <c r="O421" s="76"/>
      <c r="P421" s="77"/>
      <c r="Q421" s="77"/>
      <c r="R421" s="125">
        <v>50</v>
      </c>
      <c r="S421" s="174"/>
      <c r="T421" s="76"/>
      <c r="U421" s="109">
        <f t="shared" ref="U421" si="2669">T420</f>
        <v>60</v>
      </c>
      <c r="V421" s="77"/>
      <c r="W421" s="94"/>
      <c r="X421" s="85">
        <f t="shared" ref="X421" si="2670">IF(Q420=0,0,R421/(Q420/1000*T420))</f>
        <v>8.3333333333333339</v>
      </c>
      <c r="Y421" s="133">
        <f t="shared" ref="Y421" si="2671">X421*T420</f>
        <v>500.00000000000006</v>
      </c>
      <c r="Z421" s="114"/>
      <c r="AA421" s="109">
        <f t="shared" ref="AA421" si="2672">Z420</f>
        <v>65</v>
      </c>
      <c r="AB421" s="77"/>
      <c r="AC421" s="77"/>
      <c r="AD421" s="85">
        <f t="shared" ref="AD421" si="2673">IF(Q420=0,0,R421/(Q420/1000*Z420))</f>
        <v>7.6923076923076925</v>
      </c>
      <c r="AE421" s="133">
        <f t="shared" ref="AE421" si="2674">AD421*Z420</f>
        <v>500</v>
      </c>
    </row>
    <row r="422" spans="1:31" ht="15.75" thickBot="1" x14ac:dyDescent="0.3">
      <c r="A422" s="3" t="s">
        <v>19</v>
      </c>
      <c r="B422" s="207">
        <f>(B423-C419)*1000</f>
        <v>34393.341999999997</v>
      </c>
      <c r="C422" s="208"/>
      <c r="D422" s="66"/>
      <c r="E422" s="40"/>
      <c r="F422" s="40"/>
      <c r="G422" s="40"/>
      <c r="H422" s="40"/>
      <c r="I422" s="40">
        <f t="shared" ref="I422" si="2675">IF(I421&gt;I424,I421,I424)</f>
        <v>60</v>
      </c>
      <c r="J422" s="40"/>
      <c r="K422" s="41"/>
      <c r="L422" s="40"/>
      <c r="M422" s="40"/>
      <c r="N422" s="178"/>
      <c r="O422" s="119"/>
      <c r="P422" s="42"/>
      <c r="Q422" s="42"/>
      <c r="R422" s="42"/>
      <c r="S422" s="40"/>
      <c r="T422" s="42"/>
      <c r="U422" s="40">
        <f t="shared" ref="U422" si="2676">IF(U421&gt;U424,U421,U424)</f>
        <v>60</v>
      </c>
      <c r="V422" s="42"/>
      <c r="W422" s="43"/>
      <c r="X422" s="83"/>
      <c r="Y422" s="42"/>
      <c r="Z422" s="42"/>
      <c r="AA422" s="40">
        <f t="shared" ref="AA422" si="2677">IF(AA421&gt;AA424,AA421,AA424)</f>
        <v>65</v>
      </c>
      <c r="AB422" s="42"/>
      <c r="AC422" s="42"/>
      <c r="AD422" s="83"/>
      <c r="AE422" s="132"/>
    </row>
    <row r="423" spans="1:31" x14ac:dyDescent="0.25">
      <c r="A423" s="209">
        <v>91</v>
      </c>
      <c r="B423" s="201">
        <v>34.393341999999997</v>
      </c>
      <c r="C423" s="204">
        <v>34.835318999999998</v>
      </c>
      <c r="D423" s="134"/>
      <c r="E423" s="135"/>
      <c r="F423" s="135"/>
      <c r="G423" s="136">
        <v>50</v>
      </c>
      <c r="H423" s="137"/>
      <c r="I423" s="86">
        <f t="shared" ref="I423" si="2678">H424</f>
        <v>60</v>
      </c>
      <c r="J423" s="135"/>
      <c r="K423" s="138"/>
      <c r="L423" s="87">
        <f t="shared" ref="L423" si="2679">IF(F424=0,0,G423/(F424/1000*H424))</f>
        <v>8.3333333333333339</v>
      </c>
      <c r="M423" s="139">
        <f t="shared" ref="M423" si="2680">L423*H424</f>
        <v>500.00000000000006</v>
      </c>
      <c r="N423" s="147"/>
      <c r="O423" s="48"/>
      <c r="P423" s="49"/>
      <c r="Q423" s="49"/>
      <c r="R423" s="115">
        <v>50</v>
      </c>
      <c r="S423" s="173"/>
      <c r="T423" s="48"/>
      <c r="U423" s="86">
        <f t="shared" ref="U423" si="2681">T424</f>
        <v>60</v>
      </c>
      <c r="V423" s="49"/>
      <c r="W423" s="50"/>
      <c r="X423" s="87">
        <f t="shared" ref="X423" si="2682">IF(Q424=0,0,R423/(Q424/1000*T424))</f>
        <v>8.3333333333333339</v>
      </c>
      <c r="Y423" s="51">
        <f t="shared" ref="Y423" si="2683">X423*T424</f>
        <v>500.00000000000006</v>
      </c>
      <c r="Z423" s="112"/>
      <c r="AA423" s="86">
        <f t="shared" ref="AA423" si="2684">Z424</f>
        <v>65</v>
      </c>
      <c r="AB423" s="49"/>
      <c r="AC423" s="49"/>
      <c r="AD423" s="87">
        <f t="shared" ref="AD423" si="2685">IF(Q424=0,0,R423/(Q424/1000*Z424))</f>
        <v>7.6923076923076925</v>
      </c>
      <c r="AE423" s="51">
        <f t="shared" ref="AE423" si="2686">AD423*Z424</f>
        <v>500</v>
      </c>
    </row>
    <row r="424" spans="1:31" x14ac:dyDescent="0.25">
      <c r="A424" s="199"/>
      <c r="B424" s="202"/>
      <c r="C424" s="205"/>
      <c r="D424" s="15">
        <v>224.5</v>
      </c>
      <c r="E424" s="6">
        <v>393.97800000000001</v>
      </c>
      <c r="F424" s="6">
        <v>100</v>
      </c>
      <c r="G424" s="10"/>
      <c r="H424" s="19">
        <v>60</v>
      </c>
      <c r="I424" s="8">
        <f t="shared" ref="I424" si="2687">H424</f>
        <v>60</v>
      </c>
      <c r="J424" s="72">
        <f t="shared" ref="J424" si="2688">CEILING(11.8*H424*H424/D424-F424,1)</f>
        <v>90</v>
      </c>
      <c r="K424" s="33">
        <f t="shared" ref="K424" si="2689">(((H424)*(H424))/(12.96*D424))-((9.81*(F424/1000))/1500)</f>
        <v>1.2366634956693889</v>
      </c>
      <c r="L424" s="80"/>
      <c r="M424" s="44"/>
      <c r="N424" s="148"/>
      <c r="O424" s="52">
        <v>224.5</v>
      </c>
      <c r="P424" s="53">
        <f t="shared" ref="P424" si="2690">(C423-B423)*1000-(R423+R425)</f>
        <v>343.9770000000014</v>
      </c>
      <c r="Q424" s="54">
        <v>100</v>
      </c>
      <c r="R424" s="55"/>
      <c r="S424" s="158"/>
      <c r="T424" s="52">
        <v>60</v>
      </c>
      <c r="U424" s="8">
        <f t="shared" ref="U424" si="2691">T424</f>
        <v>60</v>
      </c>
      <c r="V424" s="72">
        <f t="shared" ref="V424" si="2692">CEILING(11.8*T424*T424/O424-Q424,1)</f>
        <v>90</v>
      </c>
      <c r="W424" s="56">
        <f t="shared" ref="W424" si="2693">(((T424)*(T424))/(12.96*O424))-((9.81*(Q424/1000))/1500)</f>
        <v>1.2366634956693889</v>
      </c>
      <c r="X424" s="82"/>
      <c r="Y424" s="57"/>
      <c r="Z424" s="58">
        <v>65</v>
      </c>
      <c r="AA424" s="8">
        <f t="shared" ref="AA424" si="2694">Z424</f>
        <v>65</v>
      </c>
      <c r="AB424" s="72">
        <f t="shared" ref="AB424" si="2695">CEILING(11.8*Z424*Z424/O424-Q424,1)</f>
        <v>123</v>
      </c>
      <c r="AC424" s="56">
        <f t="shared" ref="AC424" si="2696">(((Z424)*(Z424))/(12.96*O424))-((9.81*(Q424/1000))/1500)</f>
        <v>1.4514755608897689</v>
      </c>
      <c r="AD424" s="84"/>
      <c r="AE424" s="57"/>
    </row>
    <row r="425" spans="1:31" ht="15.75" thickBot="1" x14ac:dyDescent="0.3">
      <c r="A425" s="210"/>
      <c r="B425" s="203"/>
      <c r="C425" s="206"/>
      <c r="D425" s="141"/>
      <c r="E425" s="142"/>
      <c r="F425" s="142"/>
      <c r="G425" s="143">
        <v>48</v>
      </c>
      <c r="H425" s="144"/>
      <c r="I425" s="109">
        <f t="shared" ref="I425" si="2697">H424</f>
        <v>60</v>
      </c>
      <c r="J425" s="142"/>
      <c r="K425" s="145"/>
      <c r="L425" s="85">
        <f t="shared" ref="L425" si="2698">IF(F424=0,0,G425/(F424/1000*H424))</f>
        <v>8</v>
      </c>
      <c r="M425" s="146">
        <f t="shared" ref="M425" si="2699">L425*H424</f>
        <v>480</v>
      </c>
      <c r="N425" s="187"/>
      <c r="O425" s="76"/>
      <c r="P425" s="77"/>
      <c r="Q425" s="77"/>
      <c r="R425" s="125">
        <v>48</v>
      </c>
      <c r="S425" s="174"/>
      <c r="T425" s="76"/>
      <c r="U425" s="109">
        <f t="shared" ref="U425" si="2700">T424</f>
        <v>60</v>
      </c>
      <c r="V425" s="77"/>
      <c r="W425" s="94"/>
      <c r="X425" s="85">
        <f t="shared" ref="X425" si="2701">IF(Q424=0,0,R425/(Q424/1000*T424))</f>
        <v>8</v>
      </c>
      <c r="Y425" s="133">
        <f t="shared" ref="Y425" si="2702">X425*T424</f>
        <v>480</v>
      </c>
      <c r="Z425" s="114"/>
      <c r="AA425" s="109">
        <f t="shared" ref="AA425" si="2703">Z424</f>
        <v>65</v>
      </c>
      <c r="AB425" s="77"/>
      <c r="AC425" s="77"/>
      <c r="AD425" s="85">
        <f t="shared" ref="AD425" si="2704">IF(Q424=0,0,R425/(Q424/1000*Z424))</f>
        <v>7.384615384615385</v>
      </c>
      <c r="AE425" s="133">
        <f t="shared" ref="AE425" si="2705">AD425*Z424</f>
        <v>480</v>
      </c>
    </row>
    <row r="426" spans="1:31" ht="15.75" thickBot="1" x14ac:dyDescent="0.3">
      <c r="A426" s="3" t="s">
        <v>19</v>
      </c>
      <c r="B426" s="207">
        <f>(B427-C423)*1000</f>
        <v>24.72200000000413</v>
      </c>
      <c r="C426" s="208"/>
      <c r="D426" s="66"/>
      <c r="E426" s="40"/>
      <c r="F426" s="40"/>
      <c r="G426" s="40"/>
      <c r="H426" s="40"/>
      <c r="I426" s="40">
        <f t="shared" ref="I426" si="2706">IF(I425&gt;I428,I425,I428)</f>
        <v>60</v>
      </c>
      <c r="J426" s="40"/>
      <c r="K426" s="41"/>
      <c r="L426" s="40"/>
      <c r="M426" s="40"/>
      <c r="N426" s="178"/>
      <c r="O426" s="119"/>
      <c r="P426" s="42"/>
      <c r="Q426" s="42"/>
      <c r="R426" s="42"/>
      <c r="S426" s="40"/>
      <c r="T426" s="42"/>
      <c r="U426" s="40">
        <f t="shared" ref="U426" si="2707">IF(U425&gt;U428,U425,U428)</f>
        <v>60</v>
      </c>
      <c r="V426" s="42"/>
      <c r="W426" s="43"/>
      <c r="X426" s="83"/>
      <c r="Y426" s="42"/>
      <c r="Z426" s="42"/>
      <c r="AA426" s="40">
        <f t="shared" ref="AA426" si="2708">IF(AA425&gt;AA428,AA425,AA428)</f>
        <v>65</v>
      </c>
      <c r="AB426" s="42"/>
      <c r="AC426" s="42"/>
      <c r="AD426" s="83"/>
      <c r="AE426" s="132"/>
    </row>
    <row r="427" spans="1:31" x14ac:dyDescent="0.25">
      <c r="A427" s="209">
        <v>92</v>
      </c>
      <c r="B427" s="201">
        <v>34.860041000000002</v>
      </c>
      <c r="C427" s="204">
        <v>35.132914999999997</v>
      </c>
      <c r="D427" s="134"/>
      <c r="E427" s="135"/>
      <c r="F427" s="135"/>
      <c r="G427" s="136">
        <v>48</v>
      </c>
      <c r="H427" s="137"/>
      <c r="I427" s="86">
        <f t="shared" ref="I427" si="2709">H428</f>
        <v>60</v>
      </c>
      <c r="J427" s="135"/>
      <c r="K427" s="138"/>
      <c r="L427" s="87">
        <f t="shared" ref="L427" si="2710">IF(F428=0,0,G427/(F428/1000*H428))</f>
        <v>8</v>
      </c>
      <c r="M427" s="139">
        <f t="shared" ref="M427" si="2711">L427*H428</f>
        <v>480</v>
      </c>
      <c r="N427" s="147"/>
      <c r="O427" s="48"/>
      <c r="P427" s="49"/>
      <c r="Q427" s="49"/>
      <c r="R427" s="115">
        <v>48</v>
      </c>
      <c r="S427" s="173"/>
      <c r="T427" s="48"/>
      <c r="U427" s="86">
        <f t="shared" ref="U427" si="2712">T428</f>
        <v>60</v>
      </c>
      <c r="V427" s="49"/>
      <c r="W427" s="50"/>
      <c r="X427" s="87">
        <f t="shared" ref="X427" si="2713">IF(Q428=0,0,R427/(Q428/1000*T428))</f>
        <v>8</v>
      </c>
      <c r="Y427" s="51">
        <f t="shared" ref="Y427" si="2714">X427*T428</f>
        <v>480</v>
      </c>
      <c r="Z427" s="112"/>
      <c r="AA427" s="86">
        <f t="shared" ref="AA427" si="2715">Z428</f>
        <v>65</v>
      </c>
      <c r="AB427" s="49"/>
      <c r="AC427" s="49"/>
      <c r="AD427" s="87">
        <f t="shared" ref="AD427" si="2716">IF(Q428=0,0,R427/(Q428/1000*Z428))</f>
        <v>7.384615384615385</v>
      </c>
      <c r="AE427" s="51">
        <f t="shared" ref="AE427" si="2717">AD427*Z428</f>
        <v>480</v>
      </c>
    </row>
    <row r="428" spans="1:31" x14ac:dyDescent="0.25">
      <c r="A428" s="199"/>
      <c r="B428" s="202"/>
      <c r="C428" s="205"/>
      <c r="D428" s="15">
        <v>227</v>
      </c>
      <c r="E428" s="6">
        <v>176.874</v>
      </c>
      <c r="F428" s="6">
        <v>100</v>
      </c>
      <c r="G428" s="10"/>
      <c r="H428" s="19">
        <v>60</v>
      </c>
      <c r="I428" s="8">
        <f t="shared" ref="I428" si="2718">H428</f>
        <v>60</v>
      </c>
      <c r="J428" s="72">
        <f t="shared" ref="J428" si="2719">CEILING(11.8*H428*H428/D428-F428,1)</f>
        <v>88</v>
      </c>
      <c r="K428" s="33">
        <f t="shared" ref="K428" si="2720">(((H428)*(H428))/(12.96*D428))-((9.81*(F428/1000))/1500)</f>
        <v>1.2230366510034263</v>
      </c>
      <c r="L428" s="80"/>
      <c r="M428" s="44"/>
      <c r="N428" s="148"/>
      <c r="O428" s="52">
        <v>227</v>
      </c>
      <c r="P428" s="53">
        <f t="shared" ref="P428" si="2721">(C427-B427)*1000-(R427+R429)</f>
        <v>176.87399999999451</v>
      </c>
      <c r="Q428" s="54">
        <v>100</v>
      </c>
      <c r="R428" s="55"/>
      <c r="S428" s="158"/>
      <c r="T428" s="52">
        <v>60</v>
      </c>
      <c r="U428" s="8">
        <f t="shared" ref="U428" si="2722">T428</f>
        <v>60</v>
      </c>
      <c r="V428" s="72">
        <f t="shared" ref="V428" si="2723">CEILING(11.8*T428*T428/O428-Q428,1)</f>
        <v>88</v>
      </c>
      <c r="W428" s="56">
        <f t="shared" ref="W428" si="2724">(((T428)*(T428))/(12.96*O428))-((9.81*(Q428/1000))/1500)</f>
        <v>1.2230366510034263</v>
      </c>
      <c r="X428" s="82"/>
      <c r="Y428" s="57"/>
      <c r="Z428" s="58">
        <v>65</v>
      </c>
      <c r="AA428" s="8">
        <f t="shared" ref="AA428" si="2725">Z428</f>
        <v>65</v>
      </c>
      <c r="AB428" s="72">
        <f t="shared" ref="AB428" si="2726">CEILING(11.8*Z428*Z428/O428-Q428,1)</f>
        <v>120</v>
      </c>
      <c r="AC428" s="56">
        <f t="shared" ref="AC428" si="2727">(((Z428)*(Z428))/(12.96*O428))-((9.81*(Q428/1000))/1500)</f>
        <v>1.43548294458041</v>
      </c>
      <c r="AD428" s="84"/>
      <c r="AE428" s="57"/>
    </row>
    <row r="429" spans="1:31" ht="15.75" thickBot="1" x14ac:dyDescent="0.3">
      <c r="A429" s="210"/>
      <c r="B429" s="203"/>
      <c r="C429" s="206"/>
      <c r="D429" s="141"/>
      <c r="E429" s="142"/>
      <c r="F429" s="142"/>
      <c r="G429" s="143">
        <v>48</v>
      </c>
      <c r="H429" s="144"/>
      <c r="I429" s="109">
        <f t="shared" ref="I429" si="2728">H428</f>
        <v>60</v>
      </c>
      <c r="J429" s="142"/>
      <c r="K429" s="145"/>
      <c r="L429" s="85">
        <f t="shared" ref="L429" si="2729">IF(F428=0,0,G429/(F428/1000*H428))</f>
        <v>8</v>
      </c>
      <c r="M429" s="146">
        <f t="shared" ref="M429" si="2730">L429*H428</f>
        <v>480</v>
      </c>
      <c r="N429" s="187"/>
      <c r="O429" s="76"/>
      <c r="P429" s="77"/>
      <c r="Q429" s="77"/>
      <c r="R429" s="125">
        <v>48</v>
      </c>
      <c r="S429" s="174"/>
      <c r="T429" s="76"/>
      <c r="U429" s="109">
        <f t="shared" ref="U429" si="2731">T428</f>
        <v>60</v>
      </c>
      <c r="V429" s="77"/>
      <c r="W429" s="94"/>
      <c r="X429" s="85">
        <f t="shared" ref="X429" si="2732">IF(Q428=0,0,R429/(Q428/1000*T428))</f>
        <v>8</v>
      </c>
      <c r="Y429" s="133">
        <f t="shared" ref="Y429" si="2733">X429*T428</f>
        <v>480</v>
      </c>
      <c r="Z429" s="114"/>
      <c r="AA429" s="109">
        <f t="shared" ref="AA429" si="2734">Z428</f>
        <v>65</v>
      </c>
      <c r="AB429" s="77"/>
      <c r="AC429" s="77"/>
      <c r="AD429" s="85">
        <f t="shared" ref="AD429" si="2735">IF(Q428=0,0,R429/(Q428/1000*Z428))</f>
        <v>7.384615384615385</v>
      </c>
      <c r="AE429" s="133">
        <f t="shared" ref="AE429" si="2736">AD429*Z428</f>
        <v>480</v>
      </c>
    </row>
    <row r="430" spans="1:31" ht="15.75" thickBot="1" x14ac:dyDescent="0.3">
      <c r="A430" s="3" t="s">
        <v>19</v>
      </c>
      <c r="B430" s="207">
        <f>(B431-C427)*1000</f>
        <v>197.76400000000649</v>
      </c>
      <c r="C430" s="208"/>
      <c r="D430" s="66"/>
      <c r="E430" s="40"/>
      <c r="F430" s="40"/>
      <c r="G430" s="40"/>
      <c r="H430" s="40"/>
      <c r="I430" s="40">
        <f t="shared" ref="I430" si="2737">IF(I429&gt;I432,I429,I432)</f>
        <v>60</v>
      </c>
      <c r="J430" s="40"/>
      <c r="K430" s="41"/>
      <c r="L430" s="40"/>
      <c r="M430" s="40"/>
      <c r="N430" s="178"/>
      <c r="O430" s="119"/>
      <c r="P430" s="42"/>
      <c r="Q430" s="42"/>
      <c r="R430" s="42"/>
      <c r="S430" s="40"/>
      <c r="T430" s="42"/>
      <c r="U430" s="40">
        <f t="shared" ref="U430" si="2738">IF(U429&gt;U432,U429,U432)</f>
        <v>60</v>
      </c>
      <c r="V430" s="42"/>
      <c r="W430" s="43"/>
      <c r="X430" s="83"/>
      <c r="Y430" s="42"/>
      <c r="Z430" s="42"/>
      <c r="AA430" s="40">
        <f t="shared" ref="AA430" si="2739">IF(AA429&gt;AA432,AA429,AA432)</f>
        <v>65</v>
      </c>
      <c r="AB430" s="42"/>
      <c r="AC430" s="42"/>
      <c r="AD430" s="83"/>
      <c r="AE430" s="132"/>
    </row>
    <row r="431" spans="1:31" x14ac:dyDescent="0.25">
      <c r="A431" s="209">
        <v>93</v>
      </c>
      <c r="B431" s="201">
        <v>35.330679000000003</v>
      </c>
      <c r="C431" s="204">
        <v>35.545788000000002</v>
      </c>
      <c r="D431" s="134"/>
      <c r="E431" s="135"/>
      <c r="F431" s="135"/>
      <c r="G431" s="136">
        <v>60</v>
      </c>
      <c r="H431" s="137"/>
      <c r="I431" s="86">
        <f t="shared" ref="I431" si="2740">H432</f>
        <v>55</v>
      </c>
      <c r="J431" s="135"/>
      <c r="K431" s="138"/>
      <c r="L431" s="87">
        <f t="shared" ref="L431" si="2741">IF(F432=0,0,G431/(F432/1000*H432))</f>
        <v>11.131725417439702</v>
      </c>
      <c r="M431" s="139">
        <f t="shared" ref="M431" si="2742">L431*H432</f>
        <v>612.24489795918362</v>
      </c>
      <c r="N431" s="147"/>
      <c r="O431" s="48"/>
      <c r="P431" s="49"/>
      <c r="Q431" s="49"/>
      <c r="R431" s="115">
        <v>60</v>
      </c>
      <c r="S431" s="173"/>
      <c r="T431" s="48"/>
      <c r="U431" s="86">
        <f t="shared" ref="U431" si="2743">T432</f>
        <v>55</v>
      </c>
      <c r="V431" s="49"/>
      <c r="W431" s="50"/>
      <c r="X431" s="87">
        <f t="shared" ref="X431" si="2744">IF(Q432=0,0,R431/(Q432/1000*T432))</f>
        <v>11.131725417439702</v>
      </c>
      <c r="Y431" s="51">
        <f t="shared" ref="Y431" si="2745">X431*T432</f>
        <v>612.24489795918362</v>
      </c>
      <c r="Z431" s="112"/>
      <c r="AA431" s="86">
        <f t="shared" ref="AA431" si="2746">Z432</f>
        <v>60</v>
      </c>
      <c r="AB431" s="49"/>
      <c r="AC431" s="49"/>
      <c r="AD431" s="87">
        <f t="shared" ref="AD431" si="2747">IF(Q432=0,0,R431/(Q432/1000*Z432))</f>
        <v>10.204081632653061</v>
      </c>
      <c r="AE431" s="51">
        <f t="shared" ref="AE431" si="2748">AD431*Z432</f>
        <v>612.24489795918362</v>
      </c>
    </row>
    <row r="432" spans="1:31" x14ac:dyDescent="0.25">
      <c r="A432" s="199"/>
      <c r="B432" s="202"/>
      <c r="C432" s="205"/>
      <c r="D432" s="15">
        <v>197</v>
      </c>
      <c r="E432" s="6">
        <v>90.787999999999997</v>
      </c>
      <c r="F432" s="6">
        <v>98</v>
      </c>
      <c r="G432" s="10"/>
      <c r="H432" s="19">
        <v>55</v>
      </c>
      <c r="I432" s="8">
        <f t="shared" ref="I432" si="2749">H432</f>
        <v>55</v>
      </c>
      <c r="J432" s="72">
        <f t="shared" ref="J432" si="2750">CEILING(11.8*H432*H432/D432-F432,1)</f>
        <v>84</v>
      </c>
      <c r="K432" s="33">
        <f t="shared" ref="K432" si="2751">(((H432)*(H432))/(12.96*D432))-((9.81*(F432/1000))/1500)</f>
        <v>1.1841839217622359</v>
      </c>
      <c r="L432" s="80"/>
      <c r="M432" s="44"/>
      <c r="N432" s="148"/>
      <c r="O432" s="52">
        <v>197</v>
      </c>
      <c r="P432" s="53">
        <f t="shared" ref="P432" si="2752">(C431-B431)*1000-(R431+R433)</f>
        <v>91.232999999998214</v>
      </c>
      <c r="Q432" s="54">
        <v>98</v>
      </c>
      <c r="R432" s="55"/>
      <c r="S432" s="158"/>
      <c r="T432" s="52">
        <v>55</v>
      </c>
      <c r="U432" s="8">
        <f t="shared" ref="U432" si="2753">T432</f>
        <v>55</v>
      </c>
      <c r="V432" s="72">
        <f t="shared" ref="V432" si="2754">CEILING(11.8*T432*T432/O432-Q432,1)</f>
        <v>84</v>
      </c>
      <c r="W432" s="56">
        <f t="shared" ref="W432" si="2755">(((T432)*(T432))/(12.96*O432))-((9.81*(Q432/1000))/1500)</f>
        <v>1.1841839217622359</v>
      </c>
      <c r="X432" s="82"/>
      <c r="Y432" s="57"/>
      <c r="Z432" s="58">
        <v>60</v>
      </c>
      <c r="AA432" s="8">
        <f t="shared" ref="AA432" si="2756">Z432</f>
        <v>60</v>
      </c>
      <c r="AB432" s="72">
        <f t="shared" ref="AB432" si="2757">CEILING(11.8*Z432*Z432/O432-Q432,1)</f>
        <v>118</v>
      </c>
      <c r="AC432" s="56">
        <f t="shared" ref="AC432" si="2758">(((Z432)*(Z432))/(12.96*O432))-((9.81*(Q432/1000))/1500)</f>
        <v>1.4093985611054709</v>
      </c>
      <c r="AD432" s="84"/>
      <c r="AE432" s="57"/>
    </row>
    <row r="433" spans="1:31" ht="15.75" thickBot="1" x14ac:dyDescent="0.3">
      <c r="A433" s="210"/>
      <c r="B433" s="203"/>
      <c r="C433" s="206"/>
      <c r="D433" s="141"/>
      <c r="E433" s="142"/>
      <c r="F433" s="142"/>
      <c r="G433" s="143">
        <v>64.796999999999997</v>
      </c>
      <c r="H433" s="144"/>
      <c r="I433" s="109">
        <f t="shared" ref="I433" si="2759">H432</f>
        <v>55</v>
      </c>
      <c r="J433" s="142"/>
      <c r="K433" s="145"/>
      <c r="L433" s="85">
        <f t="shared" ref="L433" si="2760">IF(F432=0,0,G433/(F432/1000*H432))</f>
        <v>12.021706864564006</v>
      </c>
      <c r="M433" s="146">
        <f t="shared" ref="M433" si="2761">L433*H432</f>
        <v>661.19387755102036</v>
      </c>
      <c r="N433" s="187"/>
      <c r="O433" s="76"/>
      <c r="P433" s="77"/>
      <c r="Q433" s="77"/>
      <c r="R433" s="125">
        <v>63.875999999999998</v>
      </c>
      <c r="S433" s="168" t="s">
        <v>37</v>
      </c>
      <c r="T433" s="76"/>
      <c r="U433" s="109">
        <f t="shared" ref="U433" si="2762">T432</f>
        <v>55</v>
      </c>
      <c r="V433" s="77"/>
      <c r="W433" s="94"/>
      <c r="X433" s="85">
        <f t="shared" ref="X433" si="2763">IF(Q432=0,0,R433/(Q432/1000*T432))</f>
        <v>11.850834879406307</v>
      </c>
      <c r="Y433" s="133">
        <f t="shared" ref="Y433" si="2764">X433*T432</f>
        <v>651.79591836734687</v>
      </c>
      <c r="Z433" s="114"/>
      <c r="AA433" s="109">
        <f t="shared" ref="AA433" si="2765">Z432</f>
        <v>60</v>
      </c>
      <c r="AB433" s="77"/>
      <c r="AC433" s="77"/>
      <c r="AD433" s="85">
        <f t="shared" ref="AD433" si="2766">IF(Q432=0,0,R433/(Q432/1000*Z432))</f>
        <v>10.863265306122448</v>
      </c>
      <c r="AE433" s="133">
        <f t="shared" ref="AE433" si="2767">AD433*Z432</f>
        <v>651.79591836734687</v>
      </c>
    </row>
    <row r="434" spans="1:31" ht="15.75" thickBot="1" x14ac:dyDescent="0.3">
      <c r="A434" s="3" t="s">
        <v>19</v>
      </c>
      <c r="B434" s="207">
        <f>(B435-C431)*1000</f>
        <v>0</v>
      </c>
      <c r="C434" s="208"/>
      <c r="D434" s="66"/>
      <c r="E434" s="40"/>
      <c r="F434" s="40"/>
      <c r="G434" s="40"/>
      <c r="H434" s="40"/>
      <c r="I434" s="40">
        <f t="shared" ref="I434" si="2768">IF(I433&gt;I436,I433,I436)</f>
        <v>55</v>
      </c>
      <c r="J434" s="40"/>
      <c r="K434" s="41"/>
      <c r="L434" s="40"/>
      <c r="M434" s="40"/>
      <c r="N434" s="279" t="s">
        <v>43</v>
      </c>
      <c r="O434" s="42"/>
      <c r="P434" s="42"/>
      <c r="Q434" s="42"/>
      <c r="R434" s="42"/>
      <c r="S434" s="40"/>
      <c r="T434" s="42"/>
      <c r="U434" s="40">
        <f t="shared" ref="U434" si="2769">IF(U433&gt;U436,U433,U436)</f>
        <v>55</v>
      </c>
      <c r="V434" s="42"/>
      <c r="W434" s="43"/>
      <c r="X434" s="83"/>
      <c r="Y434" s="42"/>
      <c r="Z434" s="42"/>
      <c r="AA434" s="40">
        <f t="shared" ref="AA434" si="2770">IF(AA433&gt;AA436,AA433,AA436)</f>
        <v>60</v>
      </c>
      <c r="AB434" s="42"/>
      <c r="AC434" s="42"/>
      <c r="AD434" s="83"/>
      <c r="AE434" s="132"/>
    </row>
    <row r="435" spans="1:31" x14ac:dyDescent="0.25">
      <c r="A435" s="214">
        <v>94</v>
      </c>
      <c r="B435" s="201">
        <v>35.545788000000002</v>
      </c>
      <c r="C435" s="204">
        <v>36.058757</v>
      </c>
      <c r="D435" s="134"/>
      <c r="E435" s="135"/>
      <c r="F435" s="135"/>
      <c r="G435" s="136">
        <v>64.135999999999996</v>
      </c>
      <c r="H435" s="137"/>
      <c r="I435" s="86">
        <f t="shared" ref="I435" si="2771">H436</f>
        <v>55</v>
      </c>
      <c r="J435" s="135"/>
      <c r="K435" s="138"/>
      <c r="L435" s="87">
        <f t="shared" ref="L435" si="2772">IF(F436=0,0,G435/(F436/1000*H436))</f>
        <v>12.021743205248359</v>
      </c>
      <c r="M435" s="139">
        <f t="shared" ref="M435" si="2773">L435*H436</f>
        <v>661.19587628865975</v>
      </c>
      <c r="N435" s="280"/>
      <c r="O435" s="112"/>
      <c r="P435" s="49"/>
      <c r="Q435" s="49"/>
      <c r="R435" s="115">
        <v>65.132999999999996</v>
      </c>
      <c r="S435" s="170" t="s">
        <v>37</v>
      </c>
      <c r="T435" s="48"/>
      <c r="U435" s="86">
        <f t="shared" ref="U435" si="2774">T436</f>
        <v>55</v>
      </c>
      <c r="V435" s="49"/>
      <c r="W435" s="50"/>
      <c r="X435" s="87">
        <f t="shared" ref="X435" si="2775">IF(Q436=0,0,R435/(Q436/1000*T436))</f>
        <v>11.842363636363636</v>
      </c>
      <c r="Y435" s="51">
        <f t="shared" ref="Y435" si="2776">X435*T436</f>
        <v>651.33000000000004</v>
      </c>
      <c r="Z435" s="112"/>
      <c r="AA435" s="86">
        <f t="shared" ref="AA435" si="2777">Z436</f>
        <v>60</v>
      </c>
      <c r="AB435" s="49"/>
      <c r="AC435" s="49"/>
      <c r="AD435" s="87">
        <f t="shared" ref="AD435" si="2778">IF(Q436=0,0,R435/(Q436/1000*Z436))</f>
        <v>10.855499999999999</v>
      </c>
      <c r="AE435" s="51">
        <f t="shared" ref="AE435" si="2779">AD435*Z436</f>
        <v>651.32999999999993</v>
      </c>
    </row>
    <row r="436" spans="1:31" x14ac:dyDescent="0.25">
      <c r="A436" s="215"/>
      <c r="B436" s="202"/>
      <c r="C436" s="205"/>
      <c r="D436" s="15">
        <v>276</v>
      </c>
      <c r="E436" s="6">
        <v>216.11500000000001</v>
      </c>
      <c r="F436" s="6">
        <v>97</v>
      </c>
      <c r="G436" s="10"/>
      <c r="H436" s="19">
        <v>55</v>
      </c>
      <c r="I436" s="8">
        <f t="shared" ref="I436" si="2780">H436</f>
        <v>55</v>
      </c>
      <c r="J436" s="72">
        <f t="shared" ref="J436" si="2781">CEILING(11.8*H436*H436/D436-F436,1)</f>
        <v>33</v>
      </c>
      <c r="K436" s="33">
        <f t="shared" ref="K436" si="2782">(((H436)*(H436))/(12.96*D436))-((9.81*(F436/1000))/1500)</f>
        <v>0.84505581502594374</v>
      </c>
      <c r="L436" s="80"/>
      <c r="M436" s="44"/>
      <c r="N436" s="281"/>
      <c r="O436" s="58">
        <v>276</v>
      </c>
      <c r="P436" s="53">
        <v>215.232</v>
      </c>
      <c r="Q436" s="54">
        <v>100</v>
      </c>
      <c r="R436" s="55"/>
      <c r="S436" s="158"/>
      <c r="T436" s="52">
        <v>55</v>
      </c>
      <c r="U436" s="8">
        <f t="shared" ref="U436" si="2783">T436</f>
        <v>55</v>
      </c>
      <c r="V436" s="72">
        <f t="shared" ref="V436" si="2784">CEILING(11.8*T436*T436/O436-Q436,1)</f>
        <v>30</v>
      </c>
      <c r="W436" s="56">
        <f t="shared" ref="W436" si="2785">(((T436)*(T436))/(12.96*O436))-((9.81*(Q436/1000))/1500)</f>
        <v>0.84503619502594374</v>
      </c>
      <c r="X436" s="82"/>
      <c r="Y436" s="57"/>
      <c r="Z436" s="58">
        <v>60</v>
      </c>
      <c r="AA436" s="8">
        <f t="shared" ref="AA436" si="2786">Z436</f>
        <v>60</v>
      </c>
      <c r="AB436" s="72">
        <f t="shared" ref="AB436" si="2787">CEILING(11.8*Z436*Z436/O436-Q436,1)</f>
        <v>54</v>
      </c>
      <c r="AC436" s="56">
        <f t="shared" ref="AC436" si="2788">(((Z436)*(Z436))/(12.96*O436))-((9.81*(Q436/1000))/1500)</f>
        <v>1.0057872238325283</v>
      </c>
      <c r="AD436" s="84"/>
      <c r="AE436" s="57"/>
    </row>
    <row r="437" spans="1:31" ht="15.75" thickBot="1" x14ac:dyDescent="0.3">
      <c r="A437" s="215"/>
      <c r="B437" s="202"/>
      <c r="C437" s="205"/>
      <c r="D437" s="141"/>
      <c r="E437" s="142"/>
      <c r="F437" s="142"/>
      <c r="G437" s="143">
        <v>0</v>
      </c>
      <c r="H437" s="144"/>
      <c r="I437" s="109">
        <f t="shared" ref="I437" si="2789">H436</f>
        <v>55</v>
      </c>
      <c r="J437" s="142"/>
      <c r="K437" s="145"/>
      <c r="L437" s="85">
        <f t="shared" ref="L437" si="2790">IF(F436=0,0,G437/(F436/1000*H436))</f>
        <v>0</v>
      </c>
      <c r="M437" s="146">
        <f t="shared" ref="M437" si="2791">L437*H436</f>
        <v>0</v>
      </c>
      <c r="N437" s="187"/>
      <c r="O437" s="114"/>
      <c r="P437" s="77"/>
      <c r="Q437" s="77"/>
      <c r="R437" s="125">
        <v>0</v>
      </c>
      <c r="S437" s="174"/>
      <c r="T437" s="76"/>
      <c r="U437" s="109">
        <f t="shared" ref="U437" si="2792">T436</f>
        <v>55</v>
      </c>
      <c r="V437" s="77"/>
      <c r="W437" s="94"/>
      <c r="X437" s="85">
        <f t="shared" ref="X437" si="2793">IF(Q436=0,0,R437/(Q436/1000*T436))</f>
        <v>0</v>
      </c>
      <c r="Y437" s="133">
        <f t="shared" ref="Y437" si="2794">X437*T436</f>
        <v>0</v>
      </c>
      <c r="Z437" s="114"/>
      <c r="AA437" s="109">
        <f t="shared" ref="AA437" si="2795">Z436</f>
        <v>60</v>
      </c>
      <c r="AB437" s="77"/>
      <c r="AC437" s="77"/>
      <c r="AD437" s="85">
        <f t="shared" ref="AD437" si="2796">IF(Q436=0,0,R437/(Q436/1000*Z436))</f>
        <v>0</v>
      </c>
      <c r="AE437" s="133">
        <f t="shared" ref="AE437" si="2797">AD437*Z436</f>
        <v>0</v>
      </c>
    </row>
    <row r="438" spans="1:31" ht="15.75" thickBot="1" x14ac:dyDescent="0.3">
      <c r="A438" s="215"/>
      <c r="B438" s="202"/>
      <c r="C438" s="205"/>
      <c r="D438" s="15">
        <v>270</v>
      </c>
      <c r="E438" s="6">
        <v>62.527000000000001</v>
      </c>
      <c r="F438" s="6">
        <v>97</v>
      </c>
      <c r="G438" s="10"/>
      <c r="H438" s="19">
        <v>55</v>
      </c>
      <c r="I438" s="8">
        <f t="shared" ref="I438" si="2798">H438</f>
        <v>55</v>
      </c>
      <c r="J438" s="72">
        <f t="shared" ref="J438" si="2799">CEILING(11.8*H438*H438/D438-F438,1)</f>
        <v>36</v>
      </c>
      <c r="K438" s="33">
        <f t="shared" ref="K438" si="2800">(((H438)*(H438))/(12.96*D438))-((9.81*(F438/1000))/1500)</f>
        <v>0.86384893047096467</v>
      </c>
      <c r="L438" s="80"/>
      <c r="M438" s="44"/>
      <c r="N438" s="148"/>
      <c r="O438" s="58">
        <v>270</v>
      </c>
      <c r="P438" s="53">
        <v>62.517000000000003</v>
      </c>
      <c r="Q438" s="54">
        <v>100</v>
      </c>
      <c r="R438" s="55"/>
      <c r="S438" s="158"/>
      <c r="T438" s="52">
        <v>55</v>
      </c>
      <c r="U438" s="8">
        <f t="shared" ref="U438" si="2801">T438</f>
        <v>55</v>
      </c>
      <c r="V438" s="72">
        <f t="shared" ref="V438" si="2802">CEILING(11.8*T438*T438/O438-Q438,1)</f>
        <v>33</v>
      </c>
      <c r="W438" s="56">
        <f t="shared" ref="W438" si="2803">(((T438)*(T438))/(12.96*O438))-((9.81*(Q438/1000))/1500)</f>
        <v>0.86382931047096467</v>
      </c>
      <c r="X438" s="82"/>
      <c r="Y438" s="57"/>
      <c r="Z438" s="58">
        <v>60</v>
      </c>
      <c r="AA438" s="8">
        <f t="shared" ref="AA438" si="2804">Z438</f>
        <v>60</v>
      </c>
      <c r="AB438" s="72">
        <f t="shared" ref="AB438" si="2805">CEILING(11.8*Z438*Z438/O438-Q438,1)</f>
        <v>58</v>
      </c>
      <c r="AC438" s="56">
        <f t="shared" ref="AC438" si="2806">(((Z438)*(Z438))/(12.96*O438))-((9.81*(Q438/1000))/1500)</f>
        <v>1.02815258436214</v>
      </c>
      <c r="AD438" s="84"/>
      <c r="AE438" s="57"/>
    </row>
    <row r="439" spans="1:31" x14ac:dyDescent="0.25">
      <c r="A439" s="215"/>
      <c r="B439" s="202"/>
      <c r="C439" s="205"/>
      <c r="D439" s="134"/>
      <c r="E439" s="135"/>
      <c r="F439" s="135"/>
      <c r="G439" s="136">
        <v>0</v>
      </c>
      <c r="H439" s="137"/>
      <c r="I439" s="86">
        <f t="shared" ref="I439" si="2807">H440</f>
        <v>55</v>
      </c>
      <c r="J439" s="135"/>
      <c r="K439" s="138"/>
      <c r="L439" s="87">
        <f t="shared" ref="L439" si="2808">IF(F440=0,0,G439/(F440/1000*H440))</f>
        <v>0</v>
      </c>
      <c r="M439" s="139">
        <f t="shared" ref="M439" si="2809">L439*H440</f>
        <v>0</v>
      </c>
      <c r="N439" s="147"/>
      <c r="O439" s="112"/>
      <c r="P439" s="49"/>
      <c r="Q439" s="49"/>
      <c r="R439" s="115">
        <v>0</v>
      </c>
      <c r="S439" s="173"/>
      <c r="T439" s="48"/>
      <c r="U439" s="86">
        <f t="shared" ref="U439" si="2810">T440</f>
        <v>55</v>
      </c>
      <c r="V439" s="49"/>
      <c r="W439" s="50"/>
      <c r="X439" s="87">
        <f t="shared" ref="X439" si="2811">IF(Q440=0,0,R439/(Q440/1000*T440))</f>
        <v>0</v>
      </c>
      <c r="Y439" s="51">
        <f t="shared" ref="Y439" si="2812">X439*T440</f>
        <v>0</v>
      </c>
      <c r="Z439" s="112"/>
      <c r="AA439" s="86">
        <f t="shared" ref="AA439" si="2813">Z440</f>
        <v>60</v>
      </c>
      <c r="AB439" s="49"/>
      <c r="AC439" s="49"/>
      <c r="AD439" s="87">
        <f t="shared" ref="AD439" si="2814">IF(Q440=0,0,R439/(Q440/1000*Z440))</f>
        <v>0</v>
      </c>
      <c r="AE439" s="51">
        <f t="shared" ref="AE439" si="2815">AD439*Z440</f>
        <v>0</v>
      </c>
    </row>
    <row r="440" spans="1:31" x14ac:dyDescent="0.25">
      <c r="A440" s="215"/>
      <c r="B440" s="202"/>
      <c r="C440" s="205"/>
      <c r="D440" s="15">
        <v>202</v>
      </c>
      <c r="E440" s="6">
        <v>108.217</v>
      </c>
      <c r="F440" s="6">
        <v>97</v>
      </c>
      <c r="G440" s="10"/>
      <c r="H440" s="19">
        <v>55</v>
      </c>
      <c r="I440" s="8">
        <f t="shared" ref="I440" si="2816">H440</f>
        <v>55</v>
      </c>
      <c r="J440" s="72">
        <f t="shared" ref="J440" si="2817">CEILING(11.8*H440*H440/D440-F440,1)</f>
        <v>80</v>
      </c>
      <c r="K440" s="33">
        <f t="shared" ref="K440" si="2818">(((H440)*(H440))/(12.96*D440))-((9.81*(F440/1000))/1500)</f>
        <v>1.1548631141938639</v>
      </c>
      <c r="L440" s="80"/>
      <c r="M440" s="44"/>
      <c r="N440" s="148"/>
      <c r="O440" s="58">
        <v>202</v>
      </c>
      <c r="P440" s="53">
        <v>108.214</v>
      </c>
      <c r="Q440" s="54">
        <v>100</v>
      </c>
      <c r="R440" s="55"/>
      <c r="S440" s="158"/>
      <c r="T440" s="52">
        <v>55</v>
      </c>
      <c r="U440" s="8">
        <f t="shared" ref="U440" si="2819">T440</f>
        <v>55</v>
      </c>
      <c r="V440" s="72">
        <f t="shared" ref="V440" si="2820">CEILING(11.8*T440*T440/O440-Q440,1)</f>
        <v>77</v>
      </c>
      <c r="W440" s="56">
        <f t="shared" ref="W440" si="2821">(((T440)*(T440))/(12.96*O440))-((9.81*(Q440/1000))/1500)</f>
        <v>1.1548434941938639</v>
      </c>
      <c r="X440" s="82"/>
      <c r="Y440" s="57"/>
      <c r="Z440" s="58">
        <v>60</v>
      </c>
      <c r="AA440" s="8">
        <f t="shared" ref="AA440" si="2822">Z440</f>
        <v>60</v>
      </c>
      <c r="AB440" s="72">
        <f t="shared" ref="AB440" si="2823">CEILING(11.8*Z440*Z440/O440-Q440,1)</f>
        <v>111</v>
      </c>
      <c r="AC440" s="56">
        <f t="shared" ref="AC440" si="2824">(((Z440)*(Z440))/(12.96*O440))-((9.81*(Q440/1000))/1500)</f>
        <v>1.3744835137513751</v>
      </c>
      <c r="AD440" s="84"/>
      <c r="AE440" s="57"/>
    </row>
    <row r="441" spans="1:31" ht="15.75" thickBot="1" x14ac:dyDescent="0.3">
      <c r="A441" s="216"/>
      <c r="B441" s="203"/>
      <c r="C441" s="206"/>
      <c r="D441" s="141"/>
      <c r="E441" s="142"/>
      <c r="F441" s="142"/>
      <c r="G441" s="143">
        <v>61.497999999999998</v>
      </c>
      <c r="H441" s="144"/>
      <c r="I441" s="109">
        <f t="shared" ref="I441" si="2825">H440</f>
        <v>55</v>
      </c>
      <c r="J441" s="142"/>
      <c r="K441" s="145"/>
      <c r="L441" s="85">
        <f t="shared" ref="L441" si="2826">IF(F440=0,0,G441/(F440/1000*H440))</f>
        <v>11.527272727272727</v>
      </c>
      <c r="M441" s="146">
        <f t="shared" ref="M441" si="2827">L441*H440</f>
        <v>634</v>
      </c>
      <c r="N441" s="187"/>
      <c r="O441" s="114"/>
      <c r="P441" s="77"/>
      <c r="Q441" s="77"/>
      <c r="R441" s="125">
        <v>61.5</v>
      </c>
      <c r="S441" s="174"/>
      <c r="T441" s="76"/>
      <c r="U441" s="109">
        <f t="shared" ref="U441" si="2828">T440</f>
        <v>55</v>
      </c>
      <c r="V441" s="77"/>
      <c r="W441" s="94"/>
      <c r="X441" s="85">
        <f t="shared" ref="X441" si="2829">IF(Q440=0,0,R441/(Q440/1000*T440))</f>
        <v>11.181818181818182</v>
      </c>
      <c r="Y441" s="133">
        <f t="shared" ref="Y441" si="2830">X441*T440</f>
        <v>615</v>
      </c>
      <c r="Z441" s="114"/>
      <c r="AA441" s="109">
        <f t="shared" ref="AA441" si="2831">Z440</f>
        <v>60</v>
      </c>
      <c r="AB441" s="77"/>
      <c r="AC441" s="77"/>
      <c r="AD441" s="85">
        <f t="shared" ref="AD441" si="2832">IF(Q440=0,0,R441/(Q440/1000*Z440))</f>
        <v>10.25</v>
      </c>
      <c r="AE441" s="133">
        <f t="shared" ref="AE441" si="2833">AD441*Z440</f>
        <v>615</v>
      </c>
    </row>
    <row r="442" spans="1:31" ht="15.75" thickBot="1" x14ac:dyDescent="0.3">
      <c r="A442" s="3" t="s">
        <v>19</v>
      </c>
      <c r="B442" s="207">
        <f>(B443-C435)*1000</f>
        <v>0</v>
      </c>
      <c r="C442" s="208"/>
      <c r="D442" s="66"/>
      <c r="E442" s="40"/>
      <c r="F442" s="40"/>
      <c r="G442" s="40"/>
      <c r="H442" s="40"/>
      <c r="I442" s="40">
        <f t="shared" ref="I442" si="2834">IF(I441&gt;I444,I441,I444)</f>
        <v>55</v>
      </c>
      <c r="J442" s="40"/>
      <c r="K442" s="41"/>
      <c r="L442" s="40"/>
      <c r="M442" s="40"/>
      <c r="N442" s="178"/>
      <c r="O442" s="42"/>
      <c r="P442" s="42"/>
      <c r="Q442" s="42"/>
      <c r="R442" s="42"/>
      <c r="S442" s="40"/>
      <c r="T442" s="42"/>
      <c r="U442" s="40">
        <f t="shared" ref="U442" si="2835">IF(U441&gt;U444,U441,U444)</f>
        <v>55</v>
      </c>
      <c r="V442" s="42"/>
      <c r="W442" s="43"/>
      <c r="X442" s="83"/>
      <c r="Y442" s="42"/>
      <c r="Z442" s="42"/>
      <c r="AA442" s="40">
        <f t="shared" ref="AA442" si="2836">IF(AA441&gt;AA444,AA441,AA444)</f>
        <v>60</v>
      </c>
      <c r="AB442" s="42"/>
      <c r="AC442" s="42"/>
      <c r="AD442" s="83"/>
      <c r="AE442" s="132"/>
    </row>
    <row r="443" spans="1:31" x14ac:dyDescent="0.25">
      <c r="A443" s="209">
        <v>95</v>
      </c>
      <c r="B443" s="201">
        <v>36.058757</v>
      </c>
      <c r="C443" s="204">
        <v>36.255934000000003</v>
      </c>
      <c r="D443" s="134"/>
      <c r="E443" s="135"/>
      <c r="F443" s="135"/>
      <c r="G443" s="136">
        <v>61.497999999999998</v>
      </c>
      <c r="H443" s="137"/>
      <c r="I443" s="86">
        <f t="shared" ref="I443" si="2837">H444</f>
        <v>55</v>
      </c>
      <c r="J443" s="135"/>
      <c r="K443" s="138"/>
      <c r="L443" s="87">
        <f t="shared" ref="L443" si="2838">IF(F444=0,0,G443/(F444/1000*H444))</f>
        <v>11.527272727272727</v>
      </c>
      <c r="M443" s="139">
        <f t="shared" ref="M443" si="2839">L443*H444</f>
        <v>634</v>
      </c>
      <c r="N443" s="147"/>
      <c r="O443" s="112"/>
      <c r="P443" s="49"/>
      <c r="Q443" s="49"/>
      <c r="R443" s="115">
        <v>61.5</v>
      </c>
      <c r="S443" s="173"/>
      <c r="T443" s="48"/>
      <c r="U443" s="86">
        <f t="shared" ref="U443" si="2840">T444</f>
        <v>55</v>
      </c>
      <c r="V443" s="49"/>
      <c r="W443" s="50"/>
      <c r="X443" s="87">
        <f t="shared" ref="X443" si="2841">IF(Q444=0,0,R443/(Q444/1000*T444))</f>
        <v>11.181818181818182</v>
      </c>
      <c r="Y443" s="51">
        <f t="shared" ref="Y443" si="2842">X443*T444</f>
        <v>615</v>
      </c>
      <c r="Z443" s="112"/>
      <c r="AA443" s="86">
        <f t="shared" ref="AA443" si="2843">Z444</f>
        <v>60</v>
      </c>
      <c r="AB443" s="49"/>
      <c r="AC443" s="49"/>
      <c r="AD443" s="87">
        <f t="shared" ref="AD443" si="2844">IF(Q444=0,0,R443/(Q444/1000*Z444))</f>
        <v>10.25</v>
      </c>
      <c r="AE443" s="51">
        <f t="shared" ref="AE443" si="2845">AD443*Z444</f>
        <v>615</v>
      </c>
    </row>
    <row r="444" spans="1:31" x14ac:dyDescent="0.25">
      <c r="A444" s="199"/>
      <c r="B444" s="202"/>
      <c r="C444" s="205"/>
      <c r="D444" s="15">
        <v>208</v>
      </c>
      <c r="E444" s="6">
        <v>85.668000000000006</v>
      </c>
      <c r="F444" s="6">
        <v>97</v>
      </c>
      <c r="G444" s="10"/>
      <c r="H444" s="19">
        <v>55</v>
      </c>
      <c r="I444" s="8">
        <f t="shared" ref="I444" si="2846">H444</f>
        <v>55</v>
      </c>
      <c r="J444" s="72">
        <f t="shared" ref="J444" si="2847">CEILING(11.8*H444*H444/D444-F444,1)</f>
        <v>75</v>
      </c>
      <c r="K444" s="33">
        <f t="shared" ref="K444" si="2848">(((H444)*(H444))/(12.96*D444))-((9.81*(F444/1000))/1500)</f>
        <v>1.1215314557075022</v>
      </c>
      <c r="L444" s="80"/>
      <c r="M444" s="44"/>
      <c r="N444" s="148"/>
      <c r="O444" s="58">
        <v>208</v>
      </c>
      <c r="P444" s="53">
        <f t="shared" ref="P444" si="2849">(C443-B443)*1000-(R443+R445)</f>
        <v>85.657000000003478</v>
      </c>
      <c r="Q444" s="54">
        <v>100</v>
      </c>
      <c r="R444" s="55"/>
      <c r="S444" s="158"/>
      <c r="T444" s="52">
        <v>55</v>
      </c>
      <c r="U444" s="8">
        <f t="shared" ref="U444" si="2850">T444</f>
        <v>55</v>
      </c>
      <c r="V444" s="72">
        <f t="shared" ref="V444" si="2851">CEILING(11.8*T444*T444/O444-Q444,1)</f>
        <v>72</v>
      </c>
      <c r="W444" s="56">
        <f t="shared" ref="W444" si="2852">(((T444)*(T444))/(12.96*O444))-((9.81*(Q444/1000))/1500)</f>
        <v>1.1215118357075022</v>
      </c>
      <c r="X444" s="82"/>
      <c r="Y444" s="57"/>
      <c r="Z444" s="58">
        <v>60</v>
      </c>
      <c r="AA444" s="8">
        <f t="shared" ref="AA444" si="2853">Z444</f>
        <v>60</v>
      </c>
      <c r="AB444" s="72">
        <f t="shared" ref="AB444" si="2854">CEILING(11.8*Z444*Z444/O444-Q444,1)</f>
        <v>105</v>
      </c>
      <c r="AC444" s="56">
        <f t="shared" ref="AC444" si="2855">(((Z444)*(Z444))/(12.96*O444))-((9.81*(Q444/1000))/1500)</f>
        <v>1.3348160854700855</v>
      </c>
      <c r="AD444" s="84"/>
      <c r="AE444" s="57"/>
    </row>
    <row r="445" spans="1:31" ht="15.75" thickBot="1" x14ac:dyDescent="0.3">
      <c r="A445" s="210"/>
      <c r="B445" s="203"/>
      <c r="C445" s="206"/>
      <c r="D445" s="141"/>
      <c r="E445" s="142"/>
      <c r="F445" s="142"/>
      <c r="G445" s="143">
        <v>50</v>
      </c>
      <c r="H445" s="144"/>
      <c r="I445" s="109">
        <f t="shared" ref="I445" si="2856">H444</f>
        <v>55</v>
      </c>
      <c r="J445" s="142"/>
      <c r="K445" s="145"/>
      <c r="L445" s="85">
        <f t="shared" ref="L445" si="2857">IF(F444=0,0,G445/(F444/1000*H444))</f>
        <v>9.3720712277413316</v>
      </c>
      <c r="M445" s="146">
        <f t="shared" ref="M445" si="2858">L445*H444</f>
        <v>515.46391752577324</v>
      </c>
      <c r="N445" s="187"/>
      <c r="O445" s="114"/>
      <c r="P445" s="77"/>
      <c r="Q445" s="77"/>
      <c r="R445" s="125">
        <v>50.02</v>
      </c>
      <c r="S445" s="174"/>
      <c r="T445" s="76"/>
      <c r="U445" s="109">
        <f t="shared" ref="U445" si="2859">T444</f>
        <v>55</v>
      </c>
      <c r="V445" s="77"/>
      <c r="W445" s="94"/>
      <c r="X445" s="85">
        <f t="shared" ref="X445" si="2860">IF(Q444=0,0,R445/(Q444/1000*T444))</f>
        <v>9.0945454545454556</v>
      </c>
      <c r="Y445" s="133">
        <f t="shared" ref="Y445" si="2861">X445*T444</f>
        <v>500.20000000000005</v>
      </c>
      <c r="Z445" s="114"/>
      <c r="AA445" s="109">
        <f t="shared" ref="AA445" si="2862">Z444</f>
        <v>60</v>
      </c>
      <c r="AB445" s="77"/>
      <c r="AC445" s="77"/>
      <c r="AD445" s="85">
        <f t="shared" ref="AD445" si="2863">IF(Q444=0,0,R445/(Q444/1000*Z444))</f>
        <v>8.3366666666666678</v>
      </c>
      <c r="AE445" s="133">
        <f t="shared" ref="AE445" si="2864">AD445*Z444</f>
        <v>500.20000000000005</v>
      </c>
    </row>
    <row r="446" spans="1:31" ht="15.75" thickBot="1" x14ac:dyDescent="0.3">
      <c r="A446" s="3" t="s">
        <v>19</v>
      </c>
      <c r="B446" s="207">
        <f>(B447-C443)*1000</f>
        <v>167.5029999999964</v>
      </c>
      <c r="C446" s="208"/>
      <c r="D446" s="66"/>
      <c r="E446" s="40"/>
      <c r="F446" s="40"/>
      <c r="G446" s="40"/>
      <c r="H446" s="40"/>
      <c r="I446" s="40">
        <f>IF(I445&gt;I448,I445,I448)</f>
        <v>55</v>
      </c>
      <c r="J446" s="40"/>
      <c r="K446" s="41"/>
      <c r="L446" s="40"/>
      <c r="M446" s="40"/>
      <c r="N446" s="178"/>
      <c r="O446" s="42"/>
      <c r="P446" s="42"/>
      <c r="Q446" s="42"/>
      <c r="R446" s="42"/>
      <c r="S446" s="40"/>
      <c r="T446" s="42"/>
      <c r="U446" s="40">
        <f>IF(U445&gt;U448,U445,U448)</f>
        <v>60</v>
      </c>
      <c r="V446" s="42"/>
      <c r="W446" s="43"/>
      <c r="X446" s="83"/>
      <c r="Y446" s="42"/>
      <c r="Z446" s="42"/>
      <c r="AA446" s="40">
        <f>IF(AA445&gt;AA448,AA445,AA448)</f>
        <v>65</v>
      </c>
      <c r="AB446" s="42"/>
      <c r="AC446" s="42"/>
      <c r="AD446" s="83"/>
      <c r="AE446" s="132"/>
    </row>
    <row r="447" spans="1:31" x14ac:dyDescent="0.25">
      <c r="A447" s="230">
        <v>96</v>
      </c>
      <c r="B447" s="201">
        <v>36.423437</v>
      </c>
      <c r="C447" s="233">
        <v>36.6586</v>
      </c>
      <c r="D447" s="14"/>
      <c r="E447" s="9"/>
      <c r="F447" s="9"/>
      <c r="G447" s="7">
        <v>45</v>
      </c>
      <c r="H447" s="18"/>
      <c r="I447" s="8">
        <f t="shared" ref="I447" si="2865">H448</f>
        <v>55</v>
      </c>
      <c r="J447" s="9"/>
      <c r="K447" s="11"/>
      <c r="L447" s="79">
        <f t="shared" ref="L447" si="2866">IF(F448=0,0,G447/(F448/1000*H448))</f>
        <v>8.1818181818181817</v>
      </c>
      <c r="M447" s="75">
        <f t="shared" ref="M447" si="2867">L447*H448</f>
        <v>450</v>
      </c>
      <c r="N447" s="147"/>
      <c r="O447" s="157"/>
      <c r="P447" s="46"/>
      <c r="Q447" s="46"/>
      <c r="R447" s="185">
        <v>48</v>
      </c>
      <c r="S447" s="156"/>
      <c r="T447" s="48"/>
      <c r="U447" s="8">
        <f t="shared" ref="U447" si="2868">T448</f>
        <v>60</v>
      </c>
      <c r="V447" s="49"/>
      <c r="W447" s="50"/>
      <c r="X447" s="79">
        <f t="shared" ref="X447" si="2869">IF(Q448=0,0,R447/(Q448/1000*T448))</f>
        <v>8</v>
      </c>
      <c r="Y447" s="51">
        <f t="shared" ref="Y447:Y451" si="2870">X447*T448</f>
        <v>480</v>
      </c>
      <c r="Z447" s="157"/>
      <c r="AA447" s="8">
        <f t="shared" ref="AA447" si="2871">Z448</f>
        <v>65</v>
      </c>
      <c r="AB447" s="46"/>
      <c r="AC447" s="46"/>
      <c r="AD447" s="79">
        <f t="shared" ref="AD447" si="2872">IF(Q448=0,0,R447/(Q448/1000*Z448))</f>
        <v>7.384615384615385</v>
      </c>
      <c r="AE447" s="51">
        <f t="shared" ref="AE447" si="2873">AD447*Z448</f>
        <v>480</v>
      </c>
    </row>
    <row r="448" spans="1:31" x14ac:dyDescent="0.25">
      <c r="A448" s="231"/>
      <c r="B448" s="202"/>
      <c r="C448" s="234"/>
      <c r="D448" s="15">
        <v>250</v>
      </c>
      <c r="E448" s="6">
        <v>139.155</v>
      </c>
      <c r="F448" s="6">
        <v>100</v>
      </c>
      <c r="G448" s="10"/>
      <c r="H448" s="19">
        <v>55</v>
      </c>
      <c r="I448" s="8">
        <f t="shared" ref="I448" si="2874">H448</f>
        <v>55</v>
      </c>
      <c r="J448" s="72">
        <f t="shared" ref="J448" si="2875">CEILING(11.8*H448*H448/D448-F448,1)</f>
        <v>43</v>
      </c>
      <c r="K448" s="33">
        <f t="shared" ref="K448" si="2876">(((H448)*(H448))/(12.96*D448))-((9.81*(F448/1000))/1500)</f>
        <v>0.93298797530864197</v>
      </c>
      <c r="L448" s="80"/>
      <c r="M448" s="44"/>
      <c r="N448" s="148"/>
      <c r="O448" s="58">
        <v>250</v>
      </c>
      <c r="P448" s="53">
        <f t="shared" ref="P448" si="2877">(C447-B447)*1000-(R447+R449)</f>
        <v>139.16300000000001</v>
      </c>
      <c r="Q448" s="54">
        <v>100</v>
      </c>
      <c r="R448" s="55"/>
      <c r="S448" s="158"/>
      <c r="T448" s="52">
        <v>60</v>
      </c>
      <c r="U448" s="8">
        <f t="shared" ref="U448" si="2878">T448</f>
        <v>60</v>
      </c>
      <c r="V448" s="72">
        <f>CEILING(11.8*T448*T448/O448-Q448,1)</f>
        <v>70</v>
      </c>
      <c r="W448" s="56">
        <f t="shared" ref="W448" si="2879">(((T448)*(T448))/(12.96*O448))-((9.81*(Q448/1000))/1500)</f>
        <v>1.1104571111111112</v>
      </c>
      <c r="X448" s="82"/>
      <c r="Y448" s="57"/>
      <c r="Z448" s="58">
        <v>65</v>
      </c>
      <c r="AA448" s="8">
        <f t="shared" ref="AA448" si="2880">Z448</f>
        <v>65</v>
      </c>
      <c r="AB448" s="72">
        <f t="shared" ref="AB448" si="2881">CEILING(11.8*Z448*Z448/O448-Q448,1)</f>
        <v>100</v>
      </c>
      <c r="AC448" s="56">
        <f t="shared" ref="AC448" si="2882">(((Z448)*(Z448))/(12.96*O448))-((9.81*(Q448/1000))/1500)</f>
        <v>1.3033583456790123</v>
      </c>
      <c r="AD448" s="84"/>
      <c r="AE448" s="57"/>
    </row>
    <row r="449" spans="1:31" ht="15.75" thickBot="1" x14ac:dyDescent="0.3">
      <c r="A449" s="232"/>
      <c r="B449" s="203"/>
      <c r="C449" s="235"/>
      <c r="D449" s="34"/>
      <c r="E449" s="35"/>
      <c r="F449" s="35"/>
      <c r="G449" s="36">
        <v>45</v>
      </c>
      <c r="H449" s="37"/>
      <c r="I449" s="38">
        <f t="shared" ref="I449" si="2883">H448</f>
        <v>55</v>
      </c>
      <c r="J449" s="35"/>
      <c r="K449" s="39"/>
      <c r="L449" s="79">
        <f t="shared" ref="L449" si="2884">IF(F448=0,0,G449/(F448/1000*H448))</f>
        <v>8.1818181818181817</v>
      </c>
      <c r="M449" s="75">
        <f t="shared" ref="M449" si="2885">L449*H448</f>
        <v>450</v>
      </c>
      <c r="N449" s="187"/>
      <c r="O449" s="64"/>
      <c r="P449" s="60"/>
      <c r="Q449" s="60"/>
      <c r="R449" s="184">
        <v>48</v>
      </c>
      <c r="S449" s="159"/>
      <c r="T449" s="59"/>
      <c r="U449" s="38">
        <f t="shared" ref="U449" si="2886">T448</f>
        <v>60</v>
      </c>
      <c r="V449" s="60"/>
      <c r="W449" s="62"/>
      <c r="X449" s="79">
        <f t="shared" ref="X449" si="2887">IF(Q448=0,0,R449/(Q448/1000*T448))</f>
        <v>8</v>
      </c>
      <c r="Y449" s="63">
        <f t="shared" ref="Y449" si="2888">X449*T448</f>
        <v>480</v>
      </c>
      <c r="Z449" s="64"/>
      <c r="AA449" s="38">
        <f t="shared" ref="AA449" si="2889">Z448</f>
        <v>65</v>
      </c>
      <c r="AB449" s="60"/>
      <c r="AC449" s="60"/>
      <c r="AD449" s="79">
        <f t="shared" ref="AD449" si="2890">IF(Q448=0,0,R449/(Q448/1000*Z448))</f>
        <v>7.384615384615385</v>
      </c>
      <c r="AE449" s="63">
        <f t="shared" ref="AE449" si="2891">AD449*Z448</f>
        <v>480</v>
      </c>
    </row>
    <row r="450" spans="1:31" ht="15.75" thickBot="1" x14ac:dyDescent="0.3">
      <c r="A450" s="3" t="s">
        <v>19</v>
      </c>
      <c r="B450" s="207">
        <f>(B451-C447)*1000</f>
        <v>15.796999999999173</v>
      </c>
      <c r="C450" s="208"/>
      <c r="D450" s="66"/>
      <c r="E450" s="40"/>
      <c r="F450" s="40"/>
      <c r="G450" s="40"/>
      <c r="H450" s="40"/>
      <c r="I450" s="40">
        <f t="shared" ref="I450" si="2892">IF(I449&gt;I452,I449,I452)</f>
        <v>60</v>
      </c>
      <c r="J450" s="40"/>
      <c r="K450" s="41"/>
      <c r="L450" s="81"/>
      <c r="M450" s="40"/>
      <c r="N450" s="149"/>
      <c r="O450" s="42"/>
      <c r="P450" s="42"/>
      <c r="Q450" s="42"/>
      <c r="R450" s="42"/>
      <c r="S450" s="40"/>
      <c r="T450" s="42"/>
      <c r="U450" s="40">
        <f t="shared" ref="U450" si="2893">IF(U449&gt;U452,U449,U452)</f>
        <v>60</v>
      </c>
      <c r="V450" s="42"/>
      <c r="W450" s="43"/>
      <c r="X450" s="83"/>
      <c r="Y450" s="42"/>
      <c r="Z450" s="42"/>
      <c r="AA450" s="40">
        <f t="shared" ref="AA450" si="2894">IF(AA449&gt;AA452,AA449,AA452)</f>
        <v>65</v>
      </c>
      <c r="AB450" s="42"/>
      <c r="AC450" s="42"/>
      <c r="AD450" s="83"/>
      <c r="AE450" s="132"/>
    </row>
    <row r="451" spans="1:31" x14ac:dyDescent="0.25">
      <c r="A451" s="198">
        <v>97</v>
      </c>
      <c r="B451" s="201">
        <v>36.674396999999999</v>
      </c>
      <c r="C451" s="204">
        <v>37.044418999999998</v>
      </c>
      <c r="D451" s="14"/>
      <c r="E451" s="9"/>
      <c r="F451" s="9"/>
      <c r="G451" s="7">
        <v>48</v>
      </c>
      <c r="H451" s="18"/>
      <c r="I451" s="8">
        <f t="shared" ref="I451" si="2895">H452</f>
        <v>60</v>
      </c>
      <c r="J451" s="9"/>
      <c r="K451" s="11"/>
      <c r="L451" s="79">
        <f t="shared" ref="L451" si="2896">IF(F452=0,0,G451/(F452/1000*H452))</f>
        <v>8</v>
      </c>
      <c r="M451" s="75">
        <f t="shared" ref="M451" si="2897">L451*H452</f>
        <v>480</v>
      </c>
      <c r="N451" s="147"/>
      <c r="O451" s="157"/>
      <c r="P451" s="46"/>
      <c r="Q451" s="46"/>
      <c r="R451" s="185">
        <v>48</v>
      </c>
      <c r="S451" s="156"/>
      <c r="T451" s="48"/>
      <c r="U451" s="8">
        <f t="shared" ref="U451" si="2898">T452</f>
        <v>60</v>
      </c>
      <c r="V451" s="49"/>
      <c r="W451" s="50"/>
      <c r="X451" s="79">
        <f t="shared" ref="X451" si="2899">IF(Q452=0,0,R451/(Q452/1000*T452))</f>
        <v>8</v>
      </c>
      <c r="Y451" s="51">
        <f t="shared" si="2870"/>
        <v>480</v>
      </c>
      <c r="Z451" s="157"/>
      <c r="AA451" s="8">
        <f t="shared" ref="AA451" si="2900">Z452</f>
        <v>65</v>
      </c>
      <c r="AB451" s="46"/>
      <c r="AC451" s="46"/>
      <c r="AD451" s="79">
        <f t="shared" ref="AD451" si="2901">IF(Q452=0,0,R451/(Q452/1000*Z452))</f>
        <v>7.384615384615385</v>
      </c>
      <c r="AE451" s="51">
        <f t="shared" ref="AE451" si="2902">AD451*Z452</f>
        <v>480</v>
      </c>
    </row>
    <row r="452" spans="1:31" x14ac:dyDescent="0.25">
      <c r="A452" s="199"/>
      <c r="B452" s="202"/>
      <c r="C452" s="205"/>
      <c r="D452" s="15">
        <v>250.5</v>
      </c>
      <c r="E452" s="6">
        <v>274.01499999999999</v>
      </c>
      <c r="F452" s="6">
        <v>100</v>
      </c>
      <c r="G452" s="10"/>
      <c r="H452" s="19">
        <v>60</v>
      </c>
      <c r="I452" s="8">
        <f t="shared" ref="I452" si="2903">H452</f>
        <v>60</v>
      </c>
      <c r="J452" s="72">
        <f t="shared" ref="J452" si="2904">CEILING(11.8*H452*H452/D452-F452,1)</f>
        <v>70</v>
      </c>
      <c r="K452" s="33">
        <f t="shared" ref="K452" si="2905">(((H452)*(H452))/(12.96*D452))-((9.81*(F452/1000))/1500)</f>
        <v>1.1082393244621869</v>
      </c>
      <c r="L452" s="80"/>
      <c r="M452" s="44"/>
      <c r="N452" s="148"/>
      <c r="O452" s="58">
        <v>250.5</v>
      </c>
      <c r="P452" s="53">
        <f>(C451-B451)*1000-(R451+R453)</f>
        <v>274.02199999999874</v>
      </c>
      <c r="Q452" s="54">
        <v>100</v>
      </c>
      <c r="R452" s="55"/>
      <c r="S452" s="158"/>
      <c r="T452" s="52">
        <v>60</v>
      </c>
      <c r="U452" s="8">
        <f t="shared" ref="U452" si="2906">T452</f>
        <v>60</v>
      </c>
      <c r="V452" s="72">
        <f t="shared" ref="V452" si="2907">CEILING(11.8*T452*T452/O452-Q452,1)</f>
        <v>70</v>
      </c>
      <c r="W452" s="56">
        <f t="shared" ref="W452" si="2908">(((T452)*(T452))/(12.96*O452))-((9.81*(Q452/1000))/1500)</f>
        <v>1.1082393244621869</v>
      </c>
      <c r="X452" s="82"/>
      <c r="Y452" s="57"/>
      <c r="Z452" s="58">
        <v>65</v>
      </c>
      <c r="AA452" s="8">
        <f t="shared" ref="AA452" si="2909">Z452</f>
        <v>65</v>
      </c>
      <c r="AB452" s="72">
        <f t="shared" ref="AB452" si="2910">CEILING(11.8*Z452*Z452/O452-Q452,1)</f>
        <v>100</v>
      </c>
      <c r="AC452" s="56">
        <f t="shared" ref="AC452" si="2911">(((Z452)*(Z452))/(12.96*O452))-((9.81*(Q452/1000))/1500)</f>
        <v>1.3007555266257609</v>
      </c>
      <c r="AD452" s="84"/>
      <c r="AE452" s="57"/>
    </row>
    <row r="453" spans="1:31" ht="15.75" thickBot="1" x14ac:dyDescent="0.3">
      <c r="A453" s="200"/>
      <c r="B453" s="203"/>
      <c r="C453" s="206"/>
      <c r="D453" s="34"/>
      <c r="E453" s="35"/>
      <c r="F453" s="35"/>
      <c r="G453" s="36">
        <v>48</v>
      </c>
      <c r="H453" s="37"/>
      <c r="I453" s="38">
        <f t="shared" ref="I453" si="2912">H452</f>
        <v>60</v>
      </c>
      <c r="J453" s="35"/>
      <c r="K453" s="39"/>
      <c r="L453" s="79">
        <f t="shared" ref="L453" si="2913">IF(F452=0,0,G453/(F452/1000*H452))</f>
        <v>8</v>
      </c>
      <c r="M453" s="75">
        <f t="shared" ref="M453" si="2914">L453*H452</f>
        <v>480</v>
      </c>
      <c r="N453" s="187"/>
      <c r="O453" s="64"/>
      <c r="P453" s="60"/>
      <c r="Q453" s="60"/>
      <c r="R453" s="184">
        <v>48</v>
      </c>
      <c r="S453" s="159"/>
      <c r="T453" s="59"/>
      <c r="U453" s="38">
        <f t="shared" ref="U453" si="2915">T452</f>
        <v>60</v>
      </c>
      <c r="V453" s="60"/>
      <c r="W453" s="62"/>
      <c r="X453" s="79">
        <f t="shared" ref="X453" si="2916">IF(Q452=0,0,R453/(Q452/1000*T452))</f>
        <v>8</v>
      </c>
      <c r="Y453" s="63">
        <f t="shared" ref="Y453" si="2917">X453*T452</f>
        <v>480</v>
      </c>
      <c r="Z453" s="64"/>
      <c r="AA453" s="38">
        <f t="shared" ref="AA453" si="2918">Z452</f>
        <v>65</v>
      </c>
      <c r="AB453" s="60"/>
      <c r="AC453" s="60"/>
      <c r="AD453" s="79">
        <f t="shared" ref="AD453" si="2919">IF(Q452=0,0,R453/(Q452/1000*Z452))</f>
        <v>7.384615384615385</v>
      </c>
      <c r="AE453" s="63">
        <f t="shared" ref="AE453" si="2920">AD453*Z452</f>
        <v>480</v>
      </c>
    </row>
    <row r="454" spans="1:31" ht="15.75" thickBot="1" x14ac:dyDescent="0.3">
      <c r="A454" s="3" t="s">
        <v>19</v>
      </c>
      <c r="B454" s="207">
        <f>(B455-C451)*1000</f>
        <v>65.851000000002102</v>
      </c>
      <c r="C454" s="208"/>
      <c r="D454" s="66"/>
      <c r="E454" s="40"/>
      <c r="F454" s="40"/>
      <c r="G454" s="40"/>
      <c r="H454" s="40"/>
      <c r="I454" s="40">
        <f>IF(I453&gt;I456,I453,I456)</f>
        <v>60</v>
      </c>
      <c r="J454" s="40"/>
      <c r="K454" s="41"/>
      <c r="L454" s="81"/>
      <c r="M454" s="40"/>
      <c r="N454" s="149"/>
      <c r="O454" s="42"/>
      <c r="P454" s="42"/>
      <c r="Q454" s="42"/>
      <c r="R454" s="42"/>
      <c r="S454" s="40"/>
      <c r="T454" s="42"/>
      <c r="U454" s="40">
        <f>IF(U453&gt;U456,U453,U456)</f>
        <v>60</v>
      </c>
      <c r="V454" s="42"/>
      <c r="W454" s="43"/>
      <c r="X454" s="83"/>
      <c r="Y454" s="42"/>
      <c r="Z454" s="42"/>
      <c r="AA454" s="40">
        <f>IF(AA453&gt;AA456,AA453,AA456)</f>
        <v>65</v>
      </c>
      <c r="AB454" s="42"/>
      <c r="AC454" s="42"/>
      <c r="AD454" s="83"/>
      <c r="AE454" s="132"/>
    </row>
    <row r="455" spans="1:31" x14ac:dyDescent="0.25">
      <c r="A455" s="214">
        <v>98</v>
      </c>
      <c r="B455" s="201">
        <v>37.11027</v>
      </c>
      <c r="C455" s="204">
        <v>37.392727000000001</v>
      </c>
      <c r="D455" s="14"/>
      <c r="E455" s="9"/>
      <c r="F455" s="95"/>
      <c r="G455" s="7">
        <v>48</v>
      </c>
      <c r="H455" s="18"/>
      <c r="I455" s="8">
        <f t="shared" ref="I455" si="2921">H456</f>
        <v>55</v>
      </c>
      <c r="J455" s="9"/>
      <c r="K455" s="11"/>
      <c r="L455" s="96">
        <f t="shared" ref="L455" si="2922">IF(F456=0,0,G455/(F456/1000*H456))</f>
        <v>8.7272727272727266</v>
      </c>
      <c r="M455" s="75">
        <f t="shared" ref="M455" si="2923">L455*H456</f>
        <v>479.99999999999994</v>
      </c>
      <c r="N455" s="186"/>
      <c r="O455" s="157"/>
      <c r="P455" s="46"/>
      <c r="Q455" s="95"/>
      <c r="R455" s="185">
        <v>48</v>
      </c>
      <c r="S455" s="160"/>
      <c r="T455" s="48"/>
      <c r="U455" s="86">
        <f>T456</f>
        <v>55</v>
      </c>
      <c r="V455" s="49"/>
      <c r="W455" s="50"/>
      <c r="X455" s="87">
        <f t="shared" ref="X455" si="2924">IF(Q456=0,0,R455/(Q456/1000*T456))</f>
        <v>8.7272727272727266</v>
      </c>
      <c r="Y455" s="51">
        <f t="shared" ref="Y455" si="2925">X455*T456</f>
        <v>479.99999999999994</v>
      </c>
      <c r="Z455" s="157"/>
      <c r="AA455" s="8">
        <f t="shared" ref="AA455" si="2926">Z456</f>
        <v>60</v>
      </c>
      <c r="AB455" s="46"/>
      <c r="AC455" s="46"/>
      <c r="AD455" s="79">
        <f t="shared" ref="AD455" si="2927">IF(Q456=0,0,R455/(Q456/1000*Z456))</f>
        <v>8</v>
      </c>
      <c r="AE455" s="51">
        <f t="shared" ref="AE455" si="2928">AD455*Z456</f>
        <v>480</v>
      </c>
    </row>
    <row r="456" spans="1:31" x14ac:dyDescent="0.25">
      <c r="A456" s="215"/>
      <c r="B456" s="202"/>
      <c r="C456" s="205"/>
      <c r="D456" s="15">
        <v>202</v>
      </c>
      <c r="E456" s="6">
        <v>186.45599999999999</v>
      </c>
      <c r="F456" s="54">
        <v>100</v>
      </c>
      <c r="G456" s="10"/>
      <c r="H456" s="19">
        <v>55</v>
      </c>
      <c r="I456" s="8">
        <f t="shared" ref="I456" si="2929">H456</f>
        <v>55</v>
      </c>
      <c r="J456" s="72">
        <f t="shared" ref="J456" si="2930">CEILING(11.8*H456*H456/D456-F456,1)</f>
        <v>77</v>
      </c>
      <c r="K456" s="33">
        <f t="shared" ref="K456" si="2931">(((H456)*(H456))/(12.96*D456))-((9.81*(F456/1000))/1500)</f>
        <v>1.1548434941938639</v>
      </c>
      <c r="L456" s="99"/>
      <c r="M456" s="44"/>
      <c r="N456" s="150"/>
      <c r="O456" s="58">
        <v>202</v>
      </c>
      <c r="P456" s="53">
        <f t="shared" ref="P456" si="2932">(C455-B455)*1000-(R455+R457)</f>
        <v>186.45700000000085</v>
      </c>
      <c r="Q456" s="54">
        <v>100</v>
      </c>
      <c r="R456" s="55"/>
      <c r="S456" s="161"/>
      <c r="T456" s="52">
        <v>55</v>
      </c>
      <c r="U456" s="88">
        <f t="shared" ref="U456" si="2933">T456</f>
        <v>55</v>
      </c>
      <c r="V456" s="72">
        <f t="shared" ref="V456" si="2934">CEILING(11.8*T456*T456/O456-Q456,1)</f>
        <v>77</v>
      </c>
      <c r="W456" s="56">
        <f t="shared" ref="W456" si="2935">(((T456)*(T456))/(12.96*O456))-((9.81*(Q456/1000))/1500)</f>
        <v>1.1548434941938639</v>
      </c>
      <c r="X456" s="82"/>
      <c r="Y456" s="100"/>
      <c r="Z456" s="58">
        <v>60</v>
      </c>
      <c r="AA456" s="88">
        <f t="shared" ref="AA456" si="2936">Z456</f>
        <v>60</v>
      </c>
      <c r="AB456" s="72">
        <f t="shared" ref="AB456" si="2937">CEILING(11.8*Z456*Z456/O456-Q456,1)</f>
        <v>111</v>
      </c>
      <c r="AC456" s="56">
        <f t="shared" ref="AC456" si="2938">(((Z456)*(Z456))/(12.96*O456))-((9.81*(Q456/1000))/1500)</f>
        <v>1.3744835137513751</v>
      </c>
      <c r="AD456" s="84"/>
      <c r="AE456" s="100"/>
    </row>
    <row r="457" spans="1:31" ht="15.75" thickBot="1" x14ac:dyDescent="0.3">
      <c r="A457" s="215"/>
      <c r="B457" s="202"/>
      <c r="C457" s="205"/>
      <c r="D457" s="14"/>
      <c r="E457" s="9"/>
      <c r="F457" s="95"/>
      <c r="G457" s="7">
        <v>48</v>
      </c>
      <c r="H457" s="18"/>
      <c r="I457" s="8">
        <f>H456</f>
        <v>55</v>
      </c>
      <c r="J457" s="9"/>
      <c r="K457" s="11"/>
      <c r="L457" s="79">
        <f t="shared" ref="L457" si="2939">IF(F456=0,0,G457/(F456/1000*H456))</f>
        <v>8.7272727272727266</v>
      </c>
      <c r="M457" s="75">
        <f t="shared" ref="M457" si="2940">L457*H456</f>
        <v>479.99999999999994</v>
      </c>
      <c r="N457" s="150"/>
      <c r="O457" s="157"/>
      <c r="P457" s="46"/>
      <c r="Q457" s="46"/>
      <c r="R457" s="185">
        <v>48</v>
      </c>
      <c r="S457" s="160"/>
      <c r="T457" s="89"/>
      <c r="U457" s="88">
        <f>T456</f>
        <v>55</v>
      </c>
      <c r="V457" s="55"/>
      <c r="W457" s="90"/>
      <c r="X457" s="79">
        <f t="shared" ref="X457" si="2941">IF(Q456=0,0,R457/(Q456/1000*T456))</f>
        <v>8.7272727272727266</v>
      </c>
      <c r="Y457" s="63">
        <f t="shared" ref="Y457" si="2942">X457*T456</f>
        <v>479.99999999999994</v>
      </c>
      <c r="Z457" s="89"/>
      <c r="AA457" s="88">
        <f>Z456</f>
        <v>60</v>
      </c>
      <c r="AB457" s="55"/>
      <c r="AC457" s="55"/>
      <c r="AD457" s="79">
        <f t="shared" ref="AD457" si="2943">IF(Q456=0,0,R457/(Q456/1000*Z456))</f>
        <v>8</v>
      </c>
      <c r="AE457" s="63">
        <f t="shared" ref="AE457" si="2944">AD457*Z456</f>
        <v>480</v>
      </c>
    </row>
    <row r="458" spans="1:31" ht="15.75" thickBot="1" x14ac:dyDescent="0.3">
      <c r="A458" s="3" t="s">
        <v>19</v>
      </c>
      <c r="B458" s="207">
        <f>(B459-C455)*1000</f>
        <v>46.57100000000014</v>
      </c>
      <c r="C458" s="208"/>
      <c r="D458" s="107"/>
      <c r="E458" s="40"/>
      <c r="F458" s="40"/>
      <c r="G458" s="40"/>
      <c r="H458" s="40"/>
      <c r="I458" s="40">
        <f>IF(I457&gt;I460,I457,I460)</f>
        <v>60</v>
      </c>
      <c r="J458" s="40"/>
      <c r="K458" s="41"/>
      <c r="L458" s="81"/>
      <c r="M458" s="40"/>
      <c r="N458" s="149"/>
      <c r="O458" s="42"/>
      <c r="P458" s="42"/>
      <c r="Q458" s="42"/>
      <c r="R458" s="42"/>
      <c r="S458" s="40"/>
      <c r="T458" s="42"/>
      <c r="U458" s="40">
        <f>IF(U457&gt;U460,U457,U460)</f>
        <v>55</v>
      </c>
      <c r="V458" s="42"/>
      <c r="W458" s="43"/>
      <c r="X458" s="83"/>
      <c r="Y458" s="42"/>
      <c r="Z458" s="42"/>
      <c r="AA458" s="40">
        <f>IF(AA457&gt;AA460,AA457,AA460)</f>
        <v>60</v>
      </c>
      <c r="AB458" s="42"/>
      <c r="AC458" s="42"/>
      <c r="AD458" s="83"/>
      <c r="AE458" s="42"/>
    </row>
    <row r="459" spans="1:31" x14ac:dyDescent="0.25">
      <c r="A459" s="198">
        <v>99</v>
      </c>
      <c r="B459" s="221">
        <v>37.439298000000001</v>
      </c>
      <c r="C459" s="221">
        <v>37.48798</v>
      </c>
      <c r="D459" s="162"/>
      <c r="E459" s="135"/>
      <c r="F459" s="135"/>
      <c r="G459" s="136">
        <v>0</v>
      </c>
      <c r="H459" s="137"/>
      <c r="I459" s="86">
        <f t="shared" ref="I459" si="2945">H460</f>
        <v>60</v>
      </c>
      <c r="J459" s="135"/>
      <c r="K459" s="138"/>
      <c r="L459" s="87">
        <f t="shared" ref="L459" si="2946">IF(F460=0,0,G459/(F460/1000*H460))</f>
        <v>0</v>
      </c>
      <c r="M459" s="139">
        <f t="shared" ref="M459" si="2947">L459*H460</f>
        <v>0</v>
      </c>
      <c r="N459" s="154"/>
      <c r="O459" s="157"/>
      <c r="P459" s="46"/>
      <c r="Q459" s="46"/>
      <c r="R459" s="185">
        <v>0</v>
      </c>
      <c r="S459" s="156"/>
      <c r="T459" s="48"/>
      <c r="U459" s="8">
        <f t="shared" ref="U459" si="2948">T460</f>
        <v>55</v>
      </c>
      <c r="V459" s="49"/>
      <c r="W459" s="50"/>
      <c r="X459" s="79">
        <f t="shared" ref="X459:X497" si="2949">IF(Q460=0,0,R459/(Q460/1000*T460))</f>
        <v>0</v>
      </c>
      <c r="Y459" s="51">
        <f t="shared" ref="Y459" si="2950">X459*T460</f>
        <v>0</v>
      </c>
      <c r="Z459" s="157"/>
      <c r="AA459" s="8">
        <f t="shared" ref="AA459" si="2951">Z460</f>
        <v>60</v>
      </c>
      <c r="AB459" s="46"/>
      <c r="AC459" s="46"/>
      <c r="AD459" s="79">
        <f t="shared" ref="AD459:AD497" si="2952">IF(Q460=0,0,R459/(Q460/1000*Z460))</f>
        <v>0</v>
      </c>
      <c r="AE459" s="51">
        <f t="shared" ref="AE459" si="2953">AD459*Z460</f>
        <v>0</v>
      </c>
    </row>
    <row r="460" spans="1:31" x14ac:dyDescent="0.25">
      <c r="A460" s="199"/>
      <c r="B460" s="222"/>
      <c r="C460" s="222"/>
      <c r="D460" s="163">
        <v>20000</v>
      </c>
      <c r="E460" s="6">
        <v>48.534999999999997</v>
      </c>
      <c r="F460" s="6">
        <v>0</v>
      </c>
      <c r="G460" s="10"/>
      <c r="H460" s="19">
        <v>60</v>
      </c>
      <c r="I460" s="8">
        <f t="shared" ref="I460" si="2954">H460</f>
        <v>60</v>
      </c>
      <c r="J460" s="72">
        <f t="shared" ref="J460:J498" si="2955">CEILING(11.8*H460*H460/D460-F460,1)</f>
        <v>3</v>
      </c>
      <c r="K460" s="33">
        <f t="shared" ref="K460" si="2956">(((H460)*(H460))/(12.96*D460))-((9.81*(F460/1000))/1500)</f>
        <v>1.3888888888888888E-2</v>
      </c>
      <c r="L460" s="80"/>
      <c r="M460" s="44"/>
      <c r="N460" s="148"/>
      <c r="O460" s="58">
        <v>20000</v>
      </c>
      <c r="P460" s="53">
        <f t="shared" ref="P460" si="2957">(C459-B459)*1000-(R459+R461)</f>
        <v>48.681999999999448</v>
      </c>
      <c r="Q460" s="54">
        <v>0</v>
      </c>
      <c r="R460" s="55"/>
      <c r="S460" s="158"/>
      <c r="T460" s="52">
        <v>55</v>
      </c>
      <c r="U460" s="8">
        <f t="shared" ref="U460" si="2958">T460</f>
        <v>55</v>
      </c>
      <c r="V460" s="72">
        <f t="shared" ref="V460:V498" si="2959">CEILING(11.8*T460*T460/O460-Q460,1)</f>
        <v>2</v>
      </c>
      <c r="W460" s="56">
        <f t="shared" ref="W460" si="2960">(((T460)*(T460))/(12.96*O460))-((9.81*(Q460/1000))/1500)</f>
        <v>1.1670524691358023E-2</v>
      </c>
      <c r="X460" s="82"/>
      <c r="Y460" s="57"/>
      <c r="Z460" s="58">
        <v>60</v>
      </c>
      <c r="AA460" s="8">
        <f t="shared" ref="AA460" si="2961">Z460</f>
        <v>60</v>
      </c>
      <c r="AB460" s="72">
        <f t="shared" ref="AB460:AB498" si="2962">CEILING(11.8*Z460*Z460/O460-Q460,1)</f>
        <v>3</v>
      </c>
      <c r="AC460" s="56">
        <f t="shared" ref="AC460" si="2963">(((Z460)*(Z460))/(12.96*O460))-((9.81*(Q460/1000))/1500)</f>
        <v>1.3888888888888888E-2</v>
      </c>
      <c r="AD460" s="84"/>
      <c r="AE460" s="57"/>
    </row>
    <row r="461" spans="1:31" ht="15.75" thickBot="1" x14ac:dyDescent="0.3">
      <c r="A461" s="200"/>
      <c r="B461" s="223"/>
      <c r="C461" s="223"/>
      <c r="D461" s="183"/>
      <c r="E461" s="142"/>
      <c r="F461" s="142"/>
      <c r="G461" s="143">
        <v>0</v>
      </c>
      <c r="H461" s="144"/>
      <c r="I461" s="109">
        <f t="shared" ref="I461" si="2964">H460</f>
        <v>60</v>
      </c>
      <c r="J461" s="142"/>
      <c r="K461" s="145"/>
      <c r="L461" s="85">
        <f t="shared" ref="L461" si="2965">IF(F460=0,0,G461/(F460/1000*H460))</f>
        <v>0</v>
      </c>
      <c r="M461" s="146">
        <f t="shared" ref="M461" si="2966">L461*H460</f>
        <v>0</v>
      </c>
      <c r="N461" s="155"/>
      <c r="O461" s="64"/>
      <c r="P461" s="60"/>
      <c r="Q461" s="60"/>
      <c r="R461" s="184">
        <v>0</v>
      </c>
      <c r="S461" s="159"/>
      <c r="T461" s="59"/>
      <c r="U461" s="38">
        <f t="shared" ref="U461" si="2967">T460</f>
        <v>55</v>
      </c>
      <c r="V461" s="60"/>
      <c r="W461" s="62"/>
      <c r="X461" s="79">
        <f t="shared" ref="X461:X499" si="2968">IF(Q460=0,0,R461/(Q460/1000*T460))</f>
        <v>0</v>
      </c>
      <c r="Y461" s="63">
        <f t="shared" ref="Y461" si="2969">X461*T460</f>
        <v>0</v>
      </c>
      <c r="Z461" s="64"/>
      <c r="AA461" s="38">
        <f t="shared" ref="AA461" si="2970">Z460</f>
        <v>60</v>
      </c>
      <c r="AB461" s="60"/>
      <c r="AC461" s="60"/>
      <c r="AD461" s="79">
        <f t="shared" ref="AD461:AD499" si="2971">IF(Q460=0,0,R461/(Q460/1000*Z460))</f>
        <v>0</v>
      </c>
      <c r="AE461" s="63">
        <f t="shared" ref="AE461" si="2972">AD461*Z460</f>
        <v>0</v>
      </c>
    </row>
    <row r="462" spans="1:31" ht="15.75" thickBot="1" x14ac:dyDescent="0.3">
      <c r="A462" s="3" t="s">
        <v>19</v>
      </c>
      <c r="B462" s="207">
        <f>(B463-C459)*1000</f>
        <v>86.725000000001273</v>
      </c>
      <c r="C462" s="208"/>
      <c r="D462" s="66"/>
      <c r="E462" s="40"/>
      <c r="F462" s="40"/>
      <c r="G462" s="40"/>
      <c r="H462" s="40"/>
      <c r="I462" s="40">
        <f t="shared" ref="I462:I508" si="2973">IF(I461&gt;I464,I461,I464)</f>
        <v>60</v>
      </c>
      <c r="J462" s="40"/>
      <c r="K462" s="41"/>
      <c r="L462" s="81"/>
      <c r="M462" s="40"/>
      <c r="N462" s="228" t="s">
        <v>44</v>
      </c>
      <c r="O462" s="42"/>
      <c r="P462" s="42"/>
      <c r="Q462" s="42"/>
      <c r="R462" s="42"/>
      <c r="S462" s="40"/>
      <c r="T462" s="42"/>
      <c r="U462" s="40">
        <f t="shared" ref="U462:U508" si="2974">IF(U461&gt;U464,U461,U464)</f>
        <v>55</v>
      </c>
      <c r="V462" s="42"/>
      <c r="W462" s="43"/>
      <c r="X462" s="83"/>
      <c r="Y462" s="42"/>
      <c r="Z462" s="42"/>
      <c r="AA462" s="40">
        <f t="shared" ref="AA462:AA508" si="2975">IF(AA461&gt;AA464,AA461,AA464)</f>
        <v>60</v>
      </c>
      <c r="AB462" s="42"/>
      <c r="AC462" s="42"/>
      <c r="AD462" s="83"/>
      <c r="AE462" s="42"/>
    </row>
    <row r="463" spans="1:31" x14ac:dyDescent="0.25">
      <c r="A463" s="198">
        <v>100</v>
      </c>
      <c r="B463" s="201">
        <v>37.574705000000002</v>
      </c>
      <c r="C463" s="204">
        <v>37.797116000000003</v>
      </c>
      <c r="D463" s="14"/>
      <c r="E463" s="9"/>
      <c r="F463" s="9"/>
      <c r="G463" s="7">
        <v>50</v>
      </c>
      <c r="H463" s="18"/>
      <c r="I463" s="8">
        <f t="shared" ref="I463" si="2976">H464</f>
        <v>40</v>
      </c>
      <c r="J463" s="9"/>
      <c r="K463" s="11"/>
      <c r="L463" s="79">
        <f t="shared" ref="L463" si="2977">IF(F464=0,0,G463/(F464/1000*H464))</f>
        <v>0</v>
      </c>
      <c r="M463" s="75">
        <f t="shared" ref="M463" si="2978">L463*H464</f>
        <v>0</v>
      </c>
      <c r="N463" s="218"/>
      <c r="O463" s="157"/>
      <c r="P463" s="46"/>
      <c r="Q463" s="46"/>
      <c r="R463" s="185">
        <v>50</v>
      </c>
      <c r="S463" s="156"/>
      <c r="T463" s="48"/>
      <c r="U463" s="8">
        <f t="shared" ref="U463" si="2979">T464</f>
        <v>55</v>
      </c>
      <c r="V463" s="49"/>
      <c r="W463" s="50"/>
      <c r="X463" s="79">
        <f t="shared" ref="X463:X501" si="2980">IF(Q464=0,0,R463/(Q464/1000*T464))</f>
        <v>16.528925619834713</v>
      </c>
      <c r="Y463" s="51">
        <f t="shared" ref="Y463" si="2981">X463*T464</f>
        <v>909.09090909090924</v>
      </c>
      <c r="Z463" s="157"/>
      <c r="AA463" s="8">
        <f t="shared" ref="AA463" si="2982">Z464</f>
        <v>60</v>
      </c>
      <c r="AB463" s="46"/>
      <c r="AC463" s="46"/>
      <c r="AD463" s="79">
        <f t="shared" ref="AD463:AD501" si="2983">IF(Q464=0,0,R463/(Q464/1000*Z464))</f>
        <v>15.151515151515152</v>
      </c>
      <c r="AE463" s="51">
        <f t="shared" ref="AE463" si="2984">AD463*Z464</f>
        <v>909.09090909090912</v>
      </c>
    </row>
    <row r="464" spans="1:31" x14ac:dyDescent="0.25">
      <c r="A464" s="199"/>
      <c r="B464" s="202"/>
      <c r="C464" s="205"/>
      <c r="D464" s="15">
        <v>245</v>
      </c>
      <c r="E464" s="6">
        <v>133.911</v>
      </c>
      <c r="F464" s="6">
        <v>0</v>
      </c>
      <c r="G464" s="10"/>
      <c r="H464" s="19">
        <v>40</v>
      </c>
      <c r="I464" s="8">
        <f t="shared" ref="I464" si="2985">H464</f>
        <v>40</v>
      </c>
      <c r="J464" s="72">
        <f t="shared" ref="J464:J502" si="2986">CEILING(11.8*H464*H464/D464-F464,1)</f>
        <v>78</v>
      </c>
      <c r="K464" s="33">
        <f t="shared" ref="K464" si="2987">(((H464)*(H464))/(12.96*D464))-((9.81*(F464/1000))/1500)</f>
        <v>0.5039052658100277</v>
      </c>
      <c r="L464" s="80"/>
      <c r="M464" s="44"/>
      <c r="N464" s="218"/>
      <c r="O464" s="58">
        <v>245</v>
      </c>
      <c r="P464" s="53">
        <f t="shared" ref="P464" si="2988">(C463-B463)*1000-(R463+R465)</f>
        <v>132.41100000000102</v>
      </c>
      <c r="Q464" s="54">
        <v>55</v>
      </c>
      <c r="R464" s="55"/>
      <c r="S464" s="158"/>
      <c r="T464" s="52">
        <v>55</v>
      </c>
      <c r="U464" s="8">
        <f t="shared" ref="U464" si="2989">T464</f>
        <v>55</v>
      </c>
      <c r="V464" s="72">
        <f t="shared" ref="V464:V502" si="2990">CEILING(11.8*T464*T464/O464-Q464,1)</f>
        <v>91</v>
      </c>
      <c r="W464" s="56">
        <f t="shared" ref="W464" si="2991">(((T464)*(T464))/(12.96*O464))-((9.81*(Q464/1000))/1500)</f>
        <v>0.95233619317208362</v>
      </c>
      <c r="X464" s="82"/>
      <c r="Y464" s="57"/>
      <c r="Z464" s="58">
        <v>60</v>
      </c>
      <c r="AA464" s="8">
        <f t="shared" ref="AA464" si="2992">Z464</f>
        <v>60</v>
      </c>
      <c r="AB464" s="72">
        <f t="shared" ref="AB464:AB502" si="2993">CEILING(11.8*Z464*Z464/O464-Q464,1)</f>
        <v>119</v>
      </c>
      <c r="AC464" s="56">
        <f t="shared" ref="AC464" si="2994">(((Z464)*(Z464))/(12.96*O464))-((9.81*(Q464/1000))/1500)</f>
        <v>1.1334271480725624</v>
      </c>
      <c r="AD464" s="84"/>
      <c r="AE464" s="57"/>
    </row>
    <row r="465" spans="1:31" ht="15.75" thickBot="1" x14ac:dyDescent="0.3">
      <c r="A465" s="200"/>
      <c r="B465" s="203"/>
      <c r="C465" s="206"/>
      <c r="D465" s="34"/>
      <c r="E465" s="35"/>
      <c r="F465" s="35"/>
      <c r="G465" s="36">
        <v>37</v>
      </c>
      <c r="H465" s="37"/>
      <c r="I465" s="38">
        <f t="shared" ref="I465" si="2995">H464</f>
        <v>40</v>
      </c>
      <c r="J465" s="35"/>
      <c r="K465" s="39"/>
      <c r="L465" s="79">
        <f t="shared" ref="L465" si="2996">IF(F464=0,0,G465/(F464/1000*H464))</f>
        <v>0</v>
      </c>
      <c r="M465" s="75">
        <f t="shared" ref="M465" si="2997">L465*H464</f>
        <v>0</v>
      </c>
      <c r="N465" s="218"/>
      <c r="O465" s="64"/>
      <c r="P465" s="60"/>
      <c r="Q465" s="60"/>
      <c r="R465" s="184">
        <v>40</v>
      </c>
      <c r="S465" s="159"/>
      <c r="T465" s="59"/>
      <c r="U465" s="38">
        <f t="shared" ref="U465" si="2998">T464</f>
        <v>55</v>
      </c>
      <c r="V465" s="60"/>
      <c r="W465" s="62"/>
      <c r="X465" s="79">
        <f t="shared" ref="X465:X503" si="2999">IF(Q464=0,0,R465/(Q464/1000*T464))</f>
        <v>13.223140495867769</v>
      </c>
      <c r="Y465" s="63">
        <f t="shared" ref="Y465" si="3000">X465*T464</f>
        <v>727.27272727272725</v>
      </c>
      <c r="Z465" s="64"/>
      <c r="AA465" s="38">
        <f t="shared" ref="AA465" si="3001">Z464</f>
        <v>60</v>
      </c>
      <c r="AB465" s="60"/>
      <c r="AC465" s="60"/>
      <c r="AD465" s="79">
        <f t="shared" ref="AD465:AD503" si="3002">IF(Q464=0,0,R465/(Q464/1000*Z464))</f>
        <v>12.121212121212121</v>
      </c>
      <c r="AE465" s="63">
        <f t="shared" ref="AE465" si="3003">AD465*Z464</f>
        <v>727.27272727272725</v>
      </c>
    </row>
    <row r="466" spans="1:31" ht="15.75" thickBot="1" x14ac:dyDescent="0.3">
      <c r="A466" s="3" t="s">
        <v>19</v>
      </c>
      <c r="B466" s="207">
        <f>(B467-C463)*1000</f>
        <v>184.86399999999747</v>
      </c>
      <c r="C466" s="229"/>
      <c r="D466" s="66"/>
      <c r="E466" s="40"/>
      <c r="F466" s="40"/>
      <c r="G466" s="40"/>
      <c r="H466" s="40"/>
      <c r="I466" s="40">
        <f t="shared" si="2973"/>
        <v>60</v>
      </c>
      <c r="J466" s="40"/>
      <c r="K466" s="41"/>
      <c r="L466" s="81"/>
      <c r="M466" s="40"/>
      <c r="N466" s="219"/>
      <c r="O466" s="42"/>
      <c r="P466" s="42"/>
      <c r="Q466" s="42"/>
      <c r="R466" s="42"/>
      <c r="S466" s="40"/>
      <c r="T466" s="42"/>
      <c r="U466" s="40">
        <f t="shared" si="2974"/>
        <v>75</v>
      </c>
      <c r="V466" s="42"/>
      <c r="W466" s="43"/>
      <c r="X466" s="83"/>
      <c r="Y466" s="42"/>
      <c r="Z466" s="42"/>
      <c r="AA466" s="40">
        <f t="shared" si="2975"/>
        <v>80</v>
      </c>
      <c r="AB466" s="42"/>
      <c r="AC466" s="42"/>
      <c r="AD466" s="83"/>
      <c r="AE466" s="42"/>
    </row>
    <row r="467" spans="1:31" x14ac:dyDescent="0.25">
      <c r="A467" s="198">
        <v>101</v>
      </c>
      <c r="B467" s="224">
        <v>37.98198</v>
      </c>
      <c r="C467" s="204">
        <v>38.158304999999999</v>
      </c>
      <c r="D467" s="14"/>
      <c r="E467" s="9"/>
      <c r="F467" s="9"/>
      <c r="G467" s="7">
        <v>35</v>
      </c>
      <c r="H467" s="18"/>
      <c r="I467" s="8">
        <f t="shared" ref="I467" si="3004">H468</f>
        <v>60</v>
      </c>
      <c r="J467" s="9"/>
      <c r="K467" s="11"/>
      <c r="L467" s="79">
        <f t="shared" ref="L467" si="3005">IF(F468=0,0,G467/(F468/1000*H468))</f>
        <v>11.666666666666666</v>
      </c>
      <c r="M467" s="75">
        <f t="shared" ref="M467" si="3006">L467*H468</f>
        <v>700</v>
      </c>
      <c r="N467" s="147"/>
      <c r="O467" s="157"/>
      <c r="P467" s="46"/>
      <c r="Q467" s="46"/>
      <c r="R467" s="185">
        <v>41</v>
      </c>
      <c r="S467" s="156"/>
      <c r="T467" s="48"/>
      <c r="U467" s="8">
        <f t="shared" ref="U467" si="3007">T468</f>
        <v>75</v>
      </c>
      <c r="V467" s="49"/>
      <c r="W467" s="50"/>
      <c r="X467" s="79">
        <f t="shared" si="2949"/>
        <v>7.5925925925925934</v>
      </c>
      <c r="Y467" s="51">
        <f t="shared" ref="Y467" si="3008">X467*T468</f>
        <v>569.44444444444446</v>
      </c>
      <c r="Z467" s="157"/>
      <c r="AA467" s="8">
        <f t="shared" ref="AA467" si="3009">Z468</f>
        <v>80</v>
      </c>
      <c r="AB467" s="46"/>
      <c r="AC467" s="46"/>
      <c r="AD467" s="79">
        <f t="shared" si="2952"/>
        <v>7.1180555555555562</v>
      </c>
      <c r="AE467" s="51">
        <f t="shared" ref="AE467" si="3010">AD467*Z468</f>
        <v>569.44444444444446</v>
      </c>
    </row>
    <row r="468" spans="1:31" x14ac:dyDescent="0.25">
      <c r="A468" s="200"/>
      <c r="B468" s="225"/>
      <c r="C468" s="205"/>
      <c r="D468" s="15">
        <v>398</v>
      </c>
      <c r="E468" s="6">
        <v>100.32599999999999</v>
      </c>
      <c r="F468" s="6">
        <v>50</v>
      </c>
      <c r="G468" s="10"/>
      <c r="H468" s="19">
        <v>60</v>
      </c>
      <c r="I468" s="8">
        <f t="shared" ref="I468" si="3011">H468</f>
        <v>60</v>
      </c>
      <c r="J468" s="72">
        <f t="shared" si="2955"/>
        <v>57</v>
      </c>
      <c r="K468" s="33">
        <f t="shared" ref="K468" si="3012">(((H468)*(H468))/(12.96*D468))-((9.81*(F468/1000))/1500)</f>
        <v>0.6976071150195422</v>
      </c>
      <c r="L468" s="80"/>
      <c r="M468" s="44"/>
      <c r="N468" s="148"/>
      <c r="O468" s="58">
        <v>398</v>
      </c>
      <c r="P468" s="53">
        <f t="shared" ref="P468" si="3013">(C467-B467)*1000-(R467+R469)</f>
        <v>94.324999999998511</v>
      </c>
      <c r="Q468" s="54">
        <v>72</v>
      </c>
      <c r="R468" s="55"/>
      <c r="S468" s="158"/>
      <c r="T468" s="52">
        <v>75</v>
      </c>
      <c r="U468" s="8">
        <f t="shared" ref="U468" si="3014">T468</f>
        <v>75</v>
      </c>
      <c r="V468" s="72">
        <f t="shared" si="2959"/>
        <v>95</v>
      </c>
      <c r="W468" s="56">
        <f t="shared" ref="W468" si="3015">(((T468)*(T468))/(12.96*O468))-((9.81*(Q468/1000))/1500)</f>
        <v>1.0900511747180346</v>
      </c>
      <c r="X468" s="82"/>
      <c r="Y468" s="57"/>
      <c r="Z468" s="58">
        <v>80</v>
      </c>
      <c r="AA468" s="8">
        <f t="shared" ref="AA468" si="3016">Z468</f>
        <v>80</v>
      </c>
      <c r="AB468" s="72">
        <f t="shared" si="2962"/>
        <v>118</v>
      </c>
      <c r="AC468" s="56">
        <f t="shared" ref="AC468" si="3017">(((Z468)*(Z468))/(12.96*O468))-((9.81*(Q468/1000))/1500)</f>
        <v>1.2403008800347417</v>
      </c>
      <c r="AD468" s="84"/>
      <c r="AE468" s="57"/>
    </row>
    <row r="469" spans="1:31" ht="15.75" thickBot="1" x14ac:dyDescent="0.3">
      <c r="A469" s="200"/>
      <c r="B469" s="226"/>
      <c r="C469" s="206"/>
      <c r="D469" s="34"/>
      <c r="E469" s="35"/>
      <c r="F469" s="35"/>
      <c r="G469" s="36">
        <v>35</v>
      </c>
      <c r="H469" s="37"/>
      <c r="I469" s="38">
        <f t="shared" ref="I469" si="3018">H468</f>
        <v>60</v>
      </c>
      <c r="J469" s="35"/>
      <c r="K469" s="39"/>
      <c r="L469" s="79">
        <f t="shared" ref="L469" si="3019">IF(F468=0,0,G469/(F468/1000*H468))</f>
        <v>11.666666666666666</v>
      </c>
      <c r="M469" s="75">
        <f t="shared" ref="M469" si="3020">L469*H468</f>
        <v>700</v>
      </c>
      <c r="N469" s="187"/>
      <c r="O469" s="64"/>
      <c r="P469" s="60"/>
      <c r="Q469" s="60"/>
      <c r="R469" s="184">
        <v>41</v>
      </c>
      <c r="S469" s="159"/>
      <c r="T469" s="59"/>
      <c r="U469" s="38">
        <f t="shared" ref="U469" si="3021">T468</f>
        <v>75</v>
      </c>
      <c r="V469" s="60"/>
      <c r="W469" s="62"/>
      <c r="X469" s="79">
        <f t="shared" si="2968"/>
        <v>7.5925925925925934</v>
      </c>
      <c r="Y469" s="63">
        <f t="shared" ref="Y469" si="3022">X469*T468</f>
        <v>569.44444444444446</v>
      </c>
      <c r="Z469" s="64"/>
      <c r="AA469" s="38">
        <f t="shared" ref="AA469" si="3023">Z468</f>
        <v>80</v>
      </c>
      <c r="AB469" s="60"/>
      <c r="AC469" s="60"/>
      <c r="AD469" s="79">
        <f t="shared" si="2971"/>
        <v>7.1180555555555562</v>
      </c>
      <c r="AE469" s="63">
        <f t="shared" ref="AE469" si="3024">AD469*Z468</f>
        <v>569.44444444444446</v>
      </c>
    </row>
    <row r="470" spans="1:31" ht="15.75" thickBot="1" x14ac:dyDescent="0.3">
      <c r="A470" s="3" t="s">
        <v>19</v>
      </c>
      <c r="B470" s="181">
        <f>(B471-C467)*1000</f>
        <v>278.85200000000054</v>
      </c>
      <c r="C470" s="71"/>
      <c r="D470" s="66"/>
      <c r="E470" s="40"/>
      <c r="F470" s="40"/>
      <c r="G470" s="40"/>
      <c r="H470" s="40"/>
      <c r="I470" s="40">
        <f t="shared" si="2973"/>
        <v>60</v>
      </c>
      <c r="J470" s="40"/>
      <c r="K470" s="41"/>
      <c r="L470" s="81"/>
      <c r="M470" s="40"/>
      <c r="N470" s="149"/>
      <c r="O470" s="42"/>
      <c r="P470" s="42"/>
      <c r="Q470" s="42"/>
      <c r="R470" s="42"/>
      <c r="S470" s="40"/>
      <c r="T470" s="42"/>
      <c r="U470" s="40">
        <f t="shared" si="2974"/>
        <v>100</v>
      </c>
      <c r="V470" s="42"/>
      <c r="W470" s="43"/>
      <c r="X470" s="83"/>
      <c r="Y470" s="42"/>
      <c r="Z470" s="42"/>
      <c r="AA470" s="40">
        <f t="shared" si="2975"/>
        <v>100</v>
      </c>
      <c r="AB470" s="42"/>
      <c r="AC470" s="42"/>
      <c r="AD470" s="83"/>
      <c r="AE470" s="42"/>
    </row>
    <row r="471" spans="1:31" x14ac:dyDescent="0.25">
      <c r="A471" s="214">
        <v>102</v>
      </c>
      <c r="B471" s="201">
        <v>38.437156999999999</v>
      </c>
      <c r="C471" s="204">
        <v>38.658627000000003</v>
      </c>
      <c r="D471" s="14"/>
      <c r="E471" s="9"/>
      <c r="F471" s="9"/>
      <c r="G471" s="7">
        <v>50</v>
      </c>
      <c r="H471" s="18"/>
      <c r="I471" s="8">
        <f t="shared" ref="I471" si="3025">H472</f>
        <v>60</v>
      </c>
      <c r="J471" s="9"/>
      <c r="K471" s="11"/>
      <c r="L471" s="79">
        <f t="shared" ref="L471" si="3026">IF(F472=0,0,G471/(F472/1000*H472))</f>
        <v>34.722222222222221</v>
      </c>
      <c r="M471" s="75">
        <f t="shared" ref="M471" si="3027">L471*H472</f>
        <v>2083.3333333333335</v>
      </c>
      <c r="N471" s="147"/>
      <c r="O471" s="157"/>
      <c r="P471" s="46"/>
      <c r="Q471" s="46"/>
      <c r="R471" s="185">
        <v>50</v>
      </c>
      <c r="S471" s="156"/>
      <c r="T471" s="48"/>
      <c r="U471" s="8">
        <f t="shared" ref="U471" si="3028">T472</f>
        <v>100</v>
      </c>
      <c r="V471" s="49"/>
      <c r="W471" s="50"/>
      <c r="X471" s="79">
        <f t="shared" si="2980"/>
        <v>15.15151515151515</v>
      </c>
      <c r="Y471" s="51">
        <f t="shared" ref="Y471" si="3029">X471*T472</f>
        <v>1515.151515151515</v>
      </c>
      <c r="Z471" s="157"/>
      <c r="AA471" s="8">
        <f t="shared" ref="AA471" si="3030">Z472</f>
        <v>100</v>
      </c>
      <c r="AB471" s="46"/>
      <c r="AC471" s="46"/>
      <c r="AD471" s="79">
        <f t="shared" si="2983"/>
        <v>15.15151515151515</v>
      </c>
      <c r="AE471" s="51">
        <f t="shared" ref="AE471" si="3031">AD471*Z472</f>
        <v>1515.151515151515</v>
      </c>
    </row>
    <row r="472" spans="1:31" x14ac:dyDescent="0.25">
      <c r="A472" s="215"/>
      <c r="B472" s="202"/>
      <c r="C472" s="205"/>
      <c r="D472" s="15">
        <v>910</v>
      </c>
      <c r="E472" s="6">
        <v>59.08</v>
      </c>
      <c r="F472" s="6">
        <v>24</v>
      </c>
      <c r="G472" s="10"/>
      <c r="H472" s="19">
        <v>60</v>
      </c>
      <c r="I472" s="8">
        <f t="shared" ref="I472" si="3032">H472</f>
        <v>60</v>
      </c>
      <c r="J472" s="72">
        <f t="shared" si="2986"/>
        <v>23</v>
      </c>
      <c r="K472" s="33">
        <f t="shared" ref="K472" si="3033">(((H472)*(H472))/(12.96*D472))-((9.81*(F472/1000))/1500)</f>
        <v>0.30509334525030524</v>
      </c>
      <c r="L472" s="80"/>
      <c r="M472" s="44"/>
      <c r="N472" s="148"/>
      <c r="O472" s="58">
        <v>925</v>
      </c>
      <c r="P472" s="53">
        <v>61.793999999999997</v>
      </c>
      <c r="Q472" s="54">
        <v>33</v>
      </c>
      <c r="R472" s="55"/>
      <c r="S472" s="158"/>
      <c r="T472" s="52">
        <v>100</v>
      </c>
      <c r="U472" s="8">
        <f t="shared" ref="U472" si="3034">T472</f>
        <v>100</v>
      </c>
      <c r="V472" s="72">
        <f t="shared" si="2990"/>
        <v>95</v>
      </c>
      <c r="W472" s="56">
        <f t="shared" ref="W472" si="3035">(((T472)*(T472))/(12.96*O472))-((9.81*(Q472/1000))/1500)</f>
        <v>0.83395168083416749</v>
      </c>
      <c r="X472" s="82"/>
      <c r="Y472" s="57"/>
      <c r="Z472" s="58">
        <v>100</v>
      </c>
      <c r="AA472" s="8">
        <f t="shared" ref="AA472" si="3036">Z472</f>
        <v>100</v>
      </c>
      <c r="AB472" s="72">
        <f t="shared" si="2993"/>
        <v>95</v>
      </c>
      <c r="AC472" s="56">
        <f t="shared" ref="AC472" si="3037">(((Z472)*(Z472))/(12.96*O472))-((9.81*(Q472/1000))/1500)</f>
        <v>0.83395168083416749</v>
      </c>
      <c r="AD472" s="84"/>
      <c r="AE472" s="57"/>
    </row>
    <row r="473" spans="1:31" x14ac:dyDescent="0.25">
      <c r="A473" s="215"/>
      <c r="B473" s="202"/>
      <c r="C473" s="205"/>
      <c r="D473" s="34"/>
      <c r="E473" s="35"/>
      <c r="F473" s="35"/>
      <c r="G473" s="36">
        <v>0</v>
      </c>
      <c r="H473" s="37"/>
      <c r="I473" s="38">
        <f t="shared" ref="I473" si="3038">H472</f>
        <v>60</v>
      </c>
      <c r="J473" s="35"/>
      <c r="K473" s="39"/>
      <c r="L473" s="79">
        <f t="shared" ref="L473" si="3039">IF(F472=0,0,G473/(F472/1000*H472))</f>
        <v>0</v>
      </c>
      <c r="M473" s="75">
        <f t="shared" ref="M473" si="3040">L473*H472</f>
        <v>0</v>
      </c>
      <c r="N473" s="227" t="s">
        <v>45</v>
      </c>
      <c r="O473" s="64"/>
      <c r="P473" s="60"/>
      <c r="Q473" s="60"/>
      <c r="R473" s="184">
        <v>0</v>
      </c>
      <c r="S473" s="159"/>
      <c r="T473" s="59"/>
      <c r="U473" s="38">
        <f t="shared" ref="U473" si="3041">T472</f>
        <v>100</v>
      </c>
      <c r="V473" s="60"/>
      <c r="W473" s="62"/>
      <c r="X473" s="79">
        <f t="shared" si="2999"/>
        <v>0</v>
      </c>
      <c r="Y473" s="63">
        <f t="shared" ref="Y473" si="3042">X473*T472</f>
        <v>0</v>
      </c>
      <c r="Z473" s="64"/>
      <c r="AA473" s="38">
        <f t="shared" ref="AA473" si="3043">Z472</f>
        <v>100</v>
      </c>
      <c r="AB473" s="60"/>
      <c r="AC473" s="60"/>
      <c r="AD473" s="79">
        <f t="shared" si="3002"/>
        <v>0</v>
      </c>
      <c r="AE473" s="63">
        <f t="shared" ref="AE473" si="3044">AD473*Z472</f>
        <v>0</v>
      </c>
    </row>
    <row r="474" spans="1:31" x14ac:dyDescent="0.25">
      <c r="A474" s="215"/>
      <c r="B474" s="202"/>
      <c r="C474" s="205"/>
      <c r="D474" s="15">
        <v>1053</v>
      </c>
      <c r="E474" s="6">
        <v>83.298000000000002</v>
      </c>
      <c r="F474" s="6">
        <v>24</v>
      </c>
      <c r="G474" s="10"/>
      <c r="H474" s="19">
        <v>60</v>
      </c>
      <c r="I474" s="8">
        <f t="shared" ref="I474" si="3045">H474</f>
        <v>60</v>
      </c>
      <c r="J474" s="72">
        <f t="shared" si="2955"/>
        <v>17</v>
      </c>
      <c r="K474" s="33">
        <f t="shared" ref="K474" si="3046">(((H474)*(H474))/(12.96*D474))-((9.81*(F474/1000))/1500)</f>
        <v>0.26363960009285636</v>
      </c>
      <c r="L474" s="80"/>
      <c r="M474" s="44"/>
      <c r="N474" s="196"/>
      <c r="O474" s="58">
        <v>1035</v>
      </c>
      <c r="P474" s="53">
        <v>74.676000000000002</v>
      </c>
      <c r="Q474" s="54">
        <v>33</v>
      </c>
      <c r="R474" s="55"/>
      <c r="S474" s="158"/>
      <c r="T474" s="52">
        <v>100</v>
      </c>
      <c r="U474" s="8">
        <f t="shared" ref="U474" si="3047">T474</f>
        <v>100</v>
      </c>
      <c r="V474" s="72">
        <f t="shared" si="2959"/>
        <v>82</v>
      </c>
      <c r="W474" s="56">
        <f t="shared" ref="W474" si="3048">(((T474)*(T474))/(12.96*O474))-((9.81*(Q474/1000))/1500)</f>
        <v>0.74529619765372457</v>
      </c>
      <c r="X474" s="82"/>
      <c r="Y474" s="57"/>
      <c r="Z474" s="58">
        <v>100</v>
      </c>
      <c r="AA474" s="8">
        <f t="shared" ref="AA474" si="3049">Z474</f>
        <v>100</v>
      </c>
      <c r="AB474" s="72">
        <f t="shared" si="2962"/>
        <v>82</v>
      </c>
      <c r="AC474" s="56">
        <f t="shared" ref="AC474" si="3050">(((Z474)*(Z474))/(12.96*O474))-((9.81*(Q474/1000))/1500)</f>
        <v>0.74529619765372457</v>
      </c>
      <c r="AD474" s="84"/>
      <c r="AE474" s="57"/>
    </row>
    <row r="475" spans="1:31" ht="15.75" thickBot="1" x14ac:dyDescent="0.3">
      <c r="A475" s="216"/>
      <c r="B475" s="203"/>
      <c r="C475" s="206"/>
      <c r="D475" s="34"/>
      <c r="E475" s="35"/>
      <c r="F475" s="35"/>
      <c r="G475" s="36">
        <v>24</v>
      </c>
      <c r="H475" s="37"/>
      <c r="I475" s="38">
        <f t="shared" ref="I475" si="3051">H474</f>
        <v>60</v>
      </c>
      <c r="J475" s="35"/>
      <c r="K475" s="39"/>
      <c r="L475" s="79">
        <f t="shared" ref="L475" si="3052">IF(F474=0,0,G475/(F474/1000*H474))</f>
        <v>16.666666666666668</v>
      </c>
      <c r="M475" s="75">
        <f t="shared" ref="M475" si="3053">L475*H474</f>
        <v>1000.0000000000001</v>
      </c>
      <c r="N475" s="197"/>
      <c r="O475" s="64"/>
      <c r="P475" s="60"/>
      <c r="Q475" s="60"/>
      <c r="R475" s="184">
        <v>35</v>
      </c>
      <c r="S475" s="159"/>
      <c r="T475" s="59"/>
      <c r="U475" s="38">
        <f t="shared" ref="U475" si="3054">T474</f>
        <v>100</v>
      </c>
      <c r="V475" s="60"/>
      <c r="W475" s="62"/>
      <c r="X475" s="79">
        <f t="shared" si="2968"/>
        <v>10.606060606060606</v>
      </c>
      <c r="Y475" s="63">
        <f t="shared" ref="Y475" si="3055">X475*T474</f>
        <v>1060.6060606060605</v>
      </c>
      <c r="Z475" s="64"/>
      <c r="AA475" s="38">
        <f t="shared" ref="AA475" si="3056">Z474</f>
        <v>100</v>
      </c>
      <c r="AB475" s="60"/>
      <c r="AC475" s="60"/>
      <c r="AD475" s="79">
        <f t="shared" si="2971"/>
        <v>10.606060606060606</v>
      </c>
      <c r="AE475" s="63">
        <f t="shared" ref="AE475" si="3057">AD475*Z474</f>
        <v>1060.6060606060605</v>
      </c>
    </row>
    <row r="476" spans="1:31" ht="15.75" thickBot="1" x14ac:dyDescent="0.3">
      <c r="A476" s="3" t="s">
        <v>19</v>
      </c>
      <c r="B476" s="181">
        <f>(B477-C473)*1000</f>
        <v>0</v>
      </c>
      <c r="C476" s="182"/>
      <c r="D476" s="66"/>
      <c r="E476" s="40"/>
      <c r="F476" s="40"/>
      <c r="G476" s="40"/>
      <c r="H476" s="40"/>
      <c r="I476" s="40">
        <f t="shared" si="2973"/>
        <v>60</v>
      </c>
      <c r="J476" s="40"/>
      <c r="K476" s="41"/>
      <c r="L476" s="81"/>
      <c r="M476" s="40"/>
      <c r="N476" s="149"/>
      <c r="O476" s="42"/>
      <c r="P476" s="42"/>
      <c r="Q476" s="42"/>
      <c r="R476" s="42"/>
      <c r="S476" s="40"/>
      <c r="T476" s="42"/>
      <c r="U476" s="40">
        <f t="shared" si="2974"/>
        <v>100</v>
      </c>
      <c r="V476" s="42"/>
      <c r="W476" s="43"/>
      <c r="X476" s="83"/>
      <c r="Y476" s="42"/>
      <c r="Z476" s="42"/>
      <c r="AA476" s="40">
        <f t="shared" si="2975"/>
        <v>100</v>
      </c>
      <c r="AB476" s="42"/>
      <c r="AC476" s="42"/>
      <c r="AD476" s="83"/>
      <c r="AE476" s="42"/>
    </row>
    <row r="477" spans="1:31" x14ac:dyDescent="0.25">
      <c r="A477" s="198"/>
      <c r="B477" s="201"/>
      <c r="C477" s="204"/>
      <c r="D477" s="14"/>
      <c r="E477" s="9"/>
      <c r="F477" s="9"/>
      <c r="G477" s="7">
        <v>0</v>
      </c>
      <c r="H477" s="18"/>
      <c r="I477" s="8">
        <f t="shared" ref="I477" si="3058">H478</f>
        <v>60</v>
      </c>
      <c r="J477" s="9"/>
      <c r="K477" s="11"/>
      <c r="L477" s="79">
        <f t="shared" ref="L477" si="3059">IF(F478=0,0,G477/(F478/1000*H478))</f>
        <v>0</v>
      </c>
      <c r="M477" s="75">
        <f t="shared" ref="M477" si="3060">L477*H478</f>
        <v>0</v>
      </c>
      <c r="N477" s="147"/>
      <c r="O477" s="157"/>
      <c r="P477" s="46"/>
      <c r="Q477" s="46"/>
      <c r="R477" s="185"/>
      <c r="S477" s="156"/>
      <c r="T477" s="48"/>
      <c r="U477" s="8">
        <f>U471</f>
        <v>100</v>
      </c>
      <c r="V477" s="49"/>
      <c r="W477" s="50"/>
      <c r="X477" s="79"/>
      <c r="Y477" s="51"/>
      <c r="Z477" s="157"/>
      <c r="AA477" s="8">
        <f>AA471</f>
        <v>100</v>
      </c>
      <c r="AB477" s="46"/>
      <c r="AC477" s="46"/>
      <c r="AD477" s="79"/>
      <c r="AE477" s="51"/>
    </row>
    <row r="478" spans="1:31" x14ac:dyDescent="0.25">
      <c r="A478" s="199"/>
      <c r="B478" s="202"/>
      <c r="C478" s="205"/>
      <c r="D478" s="15">
        <v>3500</v>
      </c>
      <c r="E478" s="6">
        <v>16.298999999999999</v>
      </c>
      <c r="F478" s="6">
        <v>0</v>
      </c>
      <c r="G478" s="10"/>
      <c r="H478" s="19">
        <v>60</v>
      </c>
      <c r="I478" s="8">
        <f t="shared" ref="I478" si="3061">H478</f>
        <v>60</v>
      </c>
      <c r="J478" s="72">
        <f t="shared" si="2986"/>
        <v>13</v>
      </c>
      <c r="K478" s="33">
        <f t="shared" ref="K478" si="3062">(((H478)*(H478))/(12.96*D478))-((9.81*(F478/1000))/1500)</f>
        <v>7.9365079365079361E-2</v>
      </c>
      <c r="L478" s="80"/>
      <c r="M478" s="44"/>
      <c r="N478" s="148"/>
      <c r="O478" s="58"/>
      <c r="P478" s="53"/>
      <c r="Q478" s="54"/>
      <c r="R478" s="55"/>
      <c r="S478" s="158"/>
      <c r="T478" s="52"/>
      <c r="U478" s="8">
        <f>U471</f>
        <v>100</v>
      </c>
      <c r="V478" s="72"/>
      <c r="W478" s="56"/>
      <c r="X478" s="82"/>
      <c r="Y478" s="57"/>
      <c r="Z478" s="58"/>
      <c r="AA478" s="8">
        <f>AA471</f>
        <v>100</v>
      </c>
      <c r="AB478" s="72"/>
      <c r="AC478" s="56"/>
      <c r="AD478" s="84"/>
      <c r="AE478" s="57"/>
    </row>
    <row r="479" spans="1:31" ht="15.75" thickBot="1" x14ac:dyDescent="0.3">
      <c r="A479" s="200"/>
      <c r="B479" s="203"/>
      <c r="C479" s="206"/>
      <c r="D479" s="34"/>
      <c r="E479" s="35"/>
      <c r="F479" s="35"/>
      <c r="G479" s="36">
        <v>0</v>
      </c>
      <c r="H479" s="37"/>
      <c r="I479" s="38">
        <f t="shared" ref="I479" si="3063">H478</f>
        <v>60</v>
      </c>
      <c r="J479" s="35"/>
      <c r="K479" s="39"/>
      <c r="L479" s="79">
        <f t="shared" ref="L479" si="3064">IF(F478=0,0,G479/(F478/1000*H478))</f>
        <v>0</v>
      </c>
      <c r="M479" s="75">
        <f t="shared" ref="M479" si="3065">L479*H478</f>
        <v>0</v>
      </c>
      <c r="N479" s="187"/>
      <c r="O479" s="64"/>
      <c r="P479" s="60"/>
      <c r="Q479" s="60"/>
      <c r="R479" s="184"/>
      <c r="S479" s="159"/>
      <c r="T479" s="59"/>
      <c r="U479" s="38">
        <f>U471</f>
        <v>100</v>
      </c>
      <c r="V479" s="60"/>
      <c r="W479" s="62"/>
      <c r="X479" s="79"/>
      <c r="Y479" s="63"/>
      <c r="Z479" s="64"/>
      <c r="AA479" s="38">
        <f>AA471</f>
        <v>100</v>
      </c>
      <c r="AB479" s="60"/>
      <c r="AC479" s="60"/>
      <c r="AD479" s="79"/>
      <c r="AE479" s="63"/>
    </row>
    <row r="480" spans="1:31" ht="15.75" thickBot="1" x14ac:dyDescent="0.3">
      <c r="A480" s="3" t="s">
        <v>19</v>
      </c>
      <c r="B480" s="207">
        <f>(B481-C471)*1000</f>
        <v>656.45599999999854</v>
      </c>
      <c r="C480" s="208"/>
      <c r="D480" s="66"/>
      <c r="E480" s="40"/>
      <c r="F480" s="40"/>
      <c r="G480" s="40"/>
      <c r="H480" s="40"/>
      <c r="I480" s="40">
        <f t="shared" si="2973"/>
        <v>60</v>
      </c>
      <c r="J480" s="40"/>
      <c r="K480" s="41"/>
      <c r="L480" s="81"/>
      <c r="M480" s="40"/>
      <c r="N480" s="149"/>
      <c r="O480" s="42"/>
      <c r="P480" s="42"/>
      <c r="Q480" s="42"/>
      <c r="R480" s="42"/>
      <c r="S480" s="40"/>
      <c r="T480" s="42"/>
      <c r="U480" s="40">
        <f t="shared" si="2974"/>
        <v>100</v>
      </c>
      <c r="V480" s="42"/>
      <c r="W480" s="43"/>
      <c r="X480" s="83"/>
      <c r="Y480" s="42"/>
      <c r="Z480" s="42"/>
      <c r="AA480" s="40">
        <f t="shared" si="2975"/>
        <v>100</v>
      </c>
      <c r="AB480" s="42"/>
      <c r="AC480" s="42"/>
      <c r="AD480" s="83"/>
      <c r="AE480" s="42"/>
    </row>
    <row r="481" spans="1:31" x14ac:dyDescent="0.25">
      <c r="A481" s="198">
        <v>103</v>
      </c>
      <c r="B481" s="221">
        <v>39.315083000000001</v>
      </c>
      <c r="C481" s="221">
        <v>39.451087999999999</v>
      </c>
      <c r="D481" s="162"/>
      <c r="E481" s="135"/>
      <c r="F481" s="135"/>
      <c r="G481" s="136">
        <v>0</v>
      </c>
      <c r="H481" s="137"/>
      <c r="I481" s="86">
        <f t="shared" ref="I481" si="3066">H482</f>
        <v>60</v>
      </c>
      <c r="J481" s="135"/>
      <c r="K481" s="138"/>
      <c r="L481" s="87">
        <f t="shared" ref="L481" si="3067">IF(F482=0,0,G481/(F482/1000*H482))</f>
        <v>0</v>
      </c>
      <c r="M481" s="139">
        <f t="shared" ref="M481" si="3068">L481*H482</f>
        <v>0</v>
      </c>
      <c r="N481" s="154"/>
      <c r="O481" s="157"/>
      <c r="P481" s="46"/>
      <c r="Q481" s="46"/>
      <c r="R481" s="185">
        <v>0</v>
      </c>
      <c r="S481" s="156"/>
      <c r="T481" s="48"/>
      <c r="U481" s="8">
        <f t="shared" ref="U481" si="3069">T482</f>
        <v>100</v>
      </c>
      <c r="V481" s="49"/>
      <c r="W481" s="50"/>
      <c r="X481" s="79">
        <f t="shared" si="2949"/>
        <v>0</v>
      </c>
      <c r="Y481" s="51">
        <f t="shared" ref="Y481" si="3070">X481*T482</f>
        <v>0</v>
      </c>
      <c r="Z481" s="157"/>
      <c r="AA481" s="8">
        <f t="shared" ref="AA481" si="3071">Z482</f>
        <v>100</v>
      </c>
      <c r="AB481" s="46"/>
      <c r="AC481" s="46"/>
      <c r="AD481" s="79">
        <f t="shared" si="2952"/>
        <v>0</v>
      </c>
      <c r="AE481" s="51">
        <f t="shared" ref="AE481" si="3072">AD481*Z482</f>
        <v>0</v>
      </c>
    </row>
    <row r="482" spans="1:31" x14ac:dyDescent="0.25">
      <c r="A482" s="200"/>
      <c r="B482" s="222"/>
      <c r="C482" s="222"/>
      <c r="D482" s="163">
        <v>3000</v>
      </c>
      <c r="E482" s="6">
        <v>122.03400000000001</v>
      </c>
      <c r="F482" s="6">
        <v>0</v>
      </c>
      <c r="G482" s="10"/>
      <c r="H482" s="19">
        <v>60</v>
      </c>
      <c r="I482" s="8">
        <f t="shared" ref="I482" si="3073">H482</f>
        <v>60</v>
      </c>
      <c r="J482" s="72">
        <f t="shared" si="2955"/>
        <v>15</v>
      </c>
      <c r="K482" s="33">
        <f t="shared" ref="K482" si="3074">(((H482)*(H482))/(12.96*D482))-((9.81*(F482/1000))/1500)</f>
        <v>9.2592592592592587E-2</v>
      </c>
      <c r="L482" s="80"/>
      <c r="M482" s="44"/>
      <c r="N482" s="148"/>
      <c r="O482" s="58">
        <v>3000</v>
      </c>
      <c r="P482" s="53">
        <f t="shared" ref="P482" si="3075">(C481-B481)*1000-(R481+R483)</f>
        <v>136.00499999999727</v>
      </c>
      <c r="Q482" s="54">
        <v>0</v>
      </c>
      <c r="R482" s="55"/>
      <c r="S482" s="158"/>
      <c r="T482" s="52">
        <v>100</v>
      </c>
      <c r="U482" s="8">
        <f t="shared" ref="U482" si="3076">T482</f>
        <v>100</v>
      </c>
      <c r="V482" s="72">
        <f t="shared" si="2959"/>
        <v>40</v>
      </c>
      <c r="W482" s="56">
        <f t="shared" ref="W482" si="3077">(((T482)*(T482))/(12.96*O482))-((9.81*(Q482/1000))/1500)</f>
        <v>0.25720164609053497</v>
      </c>
      <c r="X482" s="82"/>
      <c r="Y482" s="57"/>
      <c r="Z482" s="58">
        <v>100</v>
      </c>
      <c r="AA482" s="8">
        <f t="shared" ref="AA482" si="3078">Z482</f>
        <v>100</v>
      </c>
      <c r="AB482" s="72">
        <f t="shared" si="2962"/>
        <v>40</v>
      </c>
      <c r="AC482" s="56">
        <f t="shared" ref="AC482" si="3079">(((Z482)*(Z482))/(12.96*O482))-((9.81*(Q482/1000))/1500)</f>
        <v>0.25720164609053497</v>
      </c>
      <c r="AD482" s="84"/>
      <c r="AE482" s="57"/>
    </row>
    <row r="483" spans="1:31" ht="15.75" thickBot="1" x14ac:dyDescent="0.3">
      <c r="A483" s="200"/>
      <c r="B483" s="223"/>
      <c r="C483" s="223"/>
      <c r="D483" s="183"/>
      <c r="E483" s="142"/>
      <c r="F483" s="142"/>
      <c r="G483" s="143">
        <v>0</v>
      </c>
      <c r="H483" s="144"/>
      <c r="I483" s="109">
        <f t="shared" ref="I483" si="3080">H482</f>
        <v>60</v>
      </c>
      <c r="J483" s="142"/>
      <c r="K483" s="145"/>
      <c r="L483" s="85">
        <f t="shared" ref="L483" si="3081">IF(F482=0,0,G483/(F482/1000*H482))</f>
        <v>0</v>
      </c>
      <c r="M483" s="146">
        <f t="shared" ref="M483" si="3082">L483*H482</f>
        <v>0</v>
      </c>
      <c r="N483" s="155"/>
      <c r="O483" s="64"/>
      <c r="P483" s="60"/>
      <c r="Q483" s="60"/>
      <c r="R483" s="184">
        <v>0</v>
      </c>
      <c r="S483" s="159"/>
      <c r="T483" s="59"/>
      <c r="U483" s="38">
        <f t="shared" ref="U483" si="3083">T482</f>
        <v>100</v>
      </c>
      <c r="V483" s="60"/>
      <c r="W483" s="62"/>
      <c r="X483" s="79">
        <f t="shared" si="2968"/>
        <v>0</v>
      </c>
      <c r="Y483" s="63">
        <f t="shared" ref="Y483" si="3084">X483*T482</f>
        <v>0</v>
      </c>
      <c r="Z483" s="64"/>
      <c r="AA483" s="38">
        <f t="shared" ref="AA483" si="3085">Z482</f>
        <v>100</v>
      </c>
      <c r="AB483" s="60"/>
      <c r="AC483" s="60"/>
      <c r="AD483" s="79">
        <f t="shared" si="2971"/>
        <v>0</v>
      </c>
      <c r="AE483" s="63">
        <f t="shared" ref="AE483" si="3086">AD483*Z482</f>
        <v>0</v>
      </c>
    </row>
    <row r="484" spans="1:31" ht="15.75" thickBot="1" x14ac:dyDescent="0.3">
      <c r="A484" s="3" t="s">
        <v>19</v>
      </c>
      <c r="B484" s="207">
        <f>(B485-C481)*1000</f>
        <v>165.93600000000208</v>
      </c>
      <c r="C484" s="208"/>
      <c r="D484" s="66"/>
      <c r="E484" s="40"/>
      <c r="F484" s="40"/>
      <c r="G484" s="40"/>
      <c r="H484" s="40"/>
      <c r="I484" s="40">
        <f t="shared" si="2973"/>
        <v>60</v>
      </c>
      <c r="J484" s="40"/>
      <c r="K484" s="41"/>
      <c r="L484" s="81"/>
      <c r="M484" s="40"/>
      <c r="N484" s="149"/>
      <c r="O484" s="42"/>
      <c r="P484" s="42"/>
      <c r="Q484" s="42"/>
      <c r="R484" s="42"/>
      <c r="S484" s="40"/>
      <c r="T484" s="42"/>
      <c r="U484" s="40">
        <f t="shared" si="2974"/>
        <v>100</v>
      </c>
      <c r="V484" s="42"/>
      <c r="W484" s="43"/>
      <c r="X484" s="83"/>
      <c r="Y484" s="42"/>
      <c r="Z484" s="42"/>
      <c r="AA484" s="40">
        <f t="shared" si="2975"/>
        <v>100</v>
      </c>
      <c r="AB484" s="42"/>
      <c r="AC484" s="42"/>
      <c r="AD484" s="83"/>
      <c r="AE484" s="42"/>
    </row>
    <row r="485" spans="1:31" x14ac:dyDescent="0.25">
      <c r="A485" s="198">
        <v>104</v>
      </c>
      <c r="B485" s="201">
        <v>39.617024000000001</v>
      </c>
      <c r="C485" s="204">
        <v>39.642133999999999</v>
      </c>
      <c r="D485" s="14"/>
      <c r="E485" s="9"/>
      <c r="F485" s="9"/>
      <c r="G485" s="7">
        <v>0</v>
      </c>
      <c r="H485" s="18"/>
      <c r="I485" s="8">
        <f t="shared" ref="I485" si="3087">H486</f>
        <v>60</v>
      </c>
      <c r="J485" s="9"/>
      <c r="K485" s="11"/>
      <c r="L485" s="79">
        <f t="shared" ref="L485" si="3088">IF(F486=0,0,G485/(F486/1000*H486))</f>
        <v>0</v>
      </c>
      <c r="M485" s="75">
        <f t="shared" ref="M485" si="3089">L485*H486</f>
        <v>0</v>
      </c>
      <c r="N485" s="147"/>
      <c r="O485" s="157"/>
      <c r="P485" s="46"/>
      <c r="Q485" s="46"/>
      <c r="R485" s="185">
        <v>0</v>
      </c>
      <c r="S485" s="156"/>
      <c r="T485" s="48"/>
      <c r="U485" s="8">
        <f t="shared" ref="U485" si="3090">T486</f>
        <v>100</v>
      </c>
      <c r="V485" s="49"/>
      <c r="W485" s="50"/>
      <c r="X485" s="79">
        <f t="shared" si="2980"/>
        <v>0</v>
      </c>
      <c r="Y485" s="51">
        <f t="shared" ref="Y485" si="3091">X485*T486</f>
        <v>0</v>
      </c>
      <c r="Z485" s="157"/>
      <c r="AA485" s="8">
        <f t="shared" ref="AA485" si="3092">Z486</f>
        <v>100</v>
      </c>
      <c r="AB485" s="46"/>
      <c r="AC485" s="46"/>
      <c r="AD485" s="79">
        <f t="shared" si="2983"/>
        <v>0</v>
      </c>
      <c r="AE485" s="51">
        <f t="shared" ref="AE485" si="3093">AD485*Z486</f>
        <v>0</v>
      </c>
    </row>
    <row r="486" spans="1:31" x14ac:dyDescent="0.25">
      <c r="A486" s="199"/>
      <c r="B486" s="202"/>
      <c r="C486" s="205"/>
      <c r="D486" s="15">
        <v>30000</v>
      </c>
      <c r="E486" s="6">
        <v>18.832999999999998</v>
      </c>
      <c r="F486" s="6">
        <v>0</v>
      </c>
      <c r="G486" s="10"/>
      <c r="H486" s="19">
        <v>60</v>
      </c>
      <c r="I486" s="8">
        <f t="shared" ref="I486" si="3094">H486</f>
        <v>60</v>
      </c>
      <c r="J486" s="72">
        <f t="shared" si="2986"/>
        <v>2</v>
      </c>
      <c r="K486" s="33">
        <f t="shared" ref="K486" si="3095">(((H486)*(H486))/(12.96*D486))-((9.81*(F486/1000))/1500)</f>
        <v>9.2592592592592587E-3</v>
      </c>
      <c r="L486" s="80"/>
      <c r="M486" s="44"/>
      <c r="N486" s="148"/>
      <c r="O486" s="58">
        <v>40000</v>
      </c>
      <c r="P486" s="53">
        <f t="shared" ref="P486" si="3096">(C485-B485)*1000-(R485+R487)</f>
        <v>25.109999999997967</v>
      </c>
      <c r="Q486" s="54">
        <v>0</v>
      </c>
      <c r="R486" s="55"/>
      <c r="S486" s="158"/>
      <c r="T486" s="52">
        <v>100</v>
      </c>
      <c r="U486" s="8">
        <f t="shared" ref="U486" si="3097">T486</f>
        <v>100</v>
      </c>
      <c r="V486" s="72">
        <f t="shared" si="2990"/>
        <v>3</v>
      </c>
      <c r="W486" s="56">
        <f t="shared" ref="W486" si="3098">(((T486)*(T486))/(12.96*O486))-((9.81*(Q486/1000))/1500)</f>
        <v>1.9290123456790122E-2</v>
      </c>
      <c r="X486" s="82"/>
      <c r="Y486" s="57"/>
      <c r="Z486" s="58">
        <v>100</v>
      </c>
      <c r="AA486" s="8">
        <f t="shared" ref="AA486" si="3099">Z486</f>
        <v>100</v>
      </c>
      <c r="AB486" s="72">
        <f t="shared" si="2993"/>
        <v>3</v>
      </c>
      <c r="AC486" s="56">
        <f t="shared" ref="AC486" si="3100">(((Z486)*(Z486))/(12.96*O486))-((9.81*(Q486/1000))/1500)</f>
        <v>1.9290123456790122E-2</v>
      </c>
      <c r="AD486" s="84"/>
      <c r="AE486" s="57"/>
    </row>
    <row r="487" spans="1:31" ht="15.75" thickBot="1" x14ac:dyDescent="0.3">
      <c r="A487" s="200"/>
      <c r="B487" s="203"/>
      <c r="C487" s="206"/>
      <c r="D487" s="34"/>
      <c r="E487" s="35"/>
      <c r="F487" s="35"/>
      <c r="G487" s="36">
        <v>0</v>
      </c>
      <c r="H487" s="37"/>
      <c r="I487" s="38">
        <f t="shared" ref="I487" si="3101">H486</f>
        <v>60</v>
      </c>
      <c r="J487" s="35"/>
      <c r="K487" s="39"/>
      <c r="L487" s="79">
        <f t="shared" ref="L487" si="3102">IF(F486=0,0,G487/(F486/1000*H486))</f>
        <v>0</v>
      </c>
      <c r="M487" s="75">
        <f t="shared" ref="M487" si="3103">L487*H486</f>
        <v>0</v>
      </c>
      <c r="N487" s="187"/>
      <c r="O487" s="64"/>
      <c r="P487" s="60"/>
      <c r="Q487" s="60"/>
      <c r="R487" s="184">
        <v>0</v>
      </c>
      <c r="S487" s="159"/>
      <c r="T487" s="59"/>
      <c r="U487" s="38">
        <f t="shared" ref="U487" si="3104">T486</f>
        <v>100</v>
      </c>
      <c r="V487" s="60"/>
      <c r="W487" s="62"/>
      <c r="X487" s="79">
        <f t="shared" si="2999"/>
        <v>0</v>
      </c>
      <c r="Y487" s="63">
        <f t="shared" ref="Y487" si="3105">X487*T486</f>
        <v>0</v>
      </c>
      <c r="Z487" s="64"/>
      <c r="AA487" s="38">
        <f t="shared" ref="AA487" si="3106">Z486</f>
        <v>100</v>
      </c>
      <c r="AB487" s="60"/>
      <c r="AC487" s="60"/>
      <c r="AD487" s="79">
        <f t="shared" si="3002"/>
        <v>0</v>
      </c>
      <c r="AE487" s="63">
        <f t="shared" ref="AE487" si="3107">AD487*Z486</f>
        <v>0</v>
      </c>
    </row>
    <row r="488" spans="1:31" ht="15.75" thickBot="1" x14ac:dyDescent="0.3">
      <c r="A488" s="3" t="s">
        <v>19</v>
      </c>
      <c r="B488" s="207">
        <f>(B489-C485)*1000</f>
        <v>474.62300000000113</v>
      </c>
      <c r="C488" s="208"/>
      <c r="D488" s="66"/>
      <c r="E488" s="40"/>
      <c r="F488" s="40"/>
      <c r="G488" s="40"/>
      <c r="H488" s="40"/>
      <c r="I488" s="40">
        <f t="shared" si="2973"/>
        <v>60</v>
      </c>
      <c r="J488" s="40"/>
      <c r="K488" s="41"/>
      <c r="L488" s="81"/>
      <c r="M488" s="40"/>
      <c r="N488" s="149"/>
      <c r="O488" s="42"/>
      <c r="P488" s="42"/>
      <c r="Q488" s="42"/>
      <c r="R488" s="42"/>
      <c r="S488" s="40"/>
      <c r="T488" s="42"/>
      <c r="U488" s="40">
        <f t="shared" si="2974"/>
        <v>100</v>
      </c>
      <c r="V488" s="42"/>
      <c r="W488" s="43"/>
      <c r="X488" s="83"/>
      <c r="Y488" s="42"/>
      <c r="Z488" s="42"/>
      <c r="AA488" s="40">
        <f t="shared" si="2975"/>
        <v>100</v>
      </c>
      <c r="AB488" s="42"/>
      <c r="AC488" s="42"/>
      <c r="AD488" s="83"/>
      <c r="AE488" s="42"/>
    </row>
    <row r="489" spans="1:31" x14ac:dyDescent="0.25">
      <c r="A489" s="198">
        <v>105</v>
      </c>
      <c r="B489" s="201">
        <v>40.116757</v>
      </c>
      <c r="C489" s="204">
        <v>40.455672999999997</v>
      </c>
      <c r="D489" s="14"/>
      <c r="E489" s="9"/>
      <c r="F489" s="9"/>
      <c r="G489" s="7">
        <v>59</v>
      </c>
      <c r="H489" s="18"/>
      <c r="I489" s="8">
        <f t="shared" ref="I489" si="3108">H490</f>
        <v>60</v>
      </c>
      <c r="J489" s="9"/>
      <c r="K489" s="11"/>
      <c r="L489" s="79">
        <f t="shared" ref="L489" si="3109">IF(F490=0,0,G489/(F490/1000*H490))</f>
        <v>28.095238095238095</v>
      </c>
      <c r="M489" s="75">
        <f t="shared" ref="M489" si="3110">L489*H490</f>
        <v>1685.7142857142858</v>
      </c>
      <c r="N489" s="147"/>
      <c r="O489" s="157"/>
      <c r="P489" s="46"/>
      <c r="Q489" s="46"/>
      <c r="R489" s="185">
        <v>59</v>
      </c>
      <c r="S489" s="156"/>
      <c r="T489" s="48"/>
      <c r="U489" s="8">
        <f t="shared" ref="U489" si="3111">T490</f>
        <v>100</v>
      </c>
      <c r="V489" s="49"/>
      <c r="W489" s="50"/>
      <c r="X489" s="79">
        <f t="shared" si="2949"/>
        <v>16.857142857142854</v>
      </c>
      <c r="Y489" s="51">
        <f t="shared" ref="Y489" si="3112">X489*T490</f>
        <v>1685.7142857142853</v>
      </c>
      <c r="Z489" s="157"/>
      <c r="AA489" s="8">
        <f t="shared" ref="AA489" si="3113">Z490</f>
        <v>100</v>
      </c>
      <c r="AB489" s="46"/>
      <c r="AC489" s="46"/>
      <c r="AD489" s="79">
        <f t="shared" si="2952"/>
        <v>16.857142857142854</v>
      </c>
      <c r="AE489" s="51">
        <f t="shared" ref="AE489" si="3114">AD489*Z490</f>
        <v>1685.7142857142853</v>
      </c>
    </row>
    <row r="490" spans="1:31" x14ac:dyDescent="0.25">
      <c r="A490" s="199"/>
      <c r="B490" s="202"/>
      <c r="C490" s="205"/>
      <c r="D490" s="15">
        <v>1000</v>
      </c>
      <c r="E490" s="6">
        <v>245.916</v>
      </c>
      <c r="F490" s="6">
        <v>35</v>
      </c>
      <c r="G490" s="10"/>
      <c r="H490" s="19">
        <v>60</v>
      </c>
      <c r="I490" s="8">
        <f t="shared" ref="I490" si="3115">H490</f>
        <v>60</v>
      </c>
      <c r="J490" s="72">
        <f t="shared" si="2955"/>
        <v>8</v>
      </c>
      <c r="K490" s="33">
        <f t="shared" ref="K490" si="3116">(((H490)*(H490))/(12.96*D490))-((9.81*(F490/1000))/1500)</f>
        <v>0.27754887777777781</v>
      </c>
      <c r="L490" s="80"/>
      <c r="M490" s="44"/>
      <c r="N490" s="148"/>
      <c r="O490" s="58">
        <v>1000</v>
      </c>
      <c r="P490" s="53">
        <f t="shared" ref="P490" si="3117">(C489-B489)*1000-(R489+R491)</f>
        <v>245.91599999999755</v>
      </c>
      <c r="Q490" s="54">
        <v>35</v>
      </c>
      <c r="R490" s="55"/>
      <c r="S490" s="158"/>
      <c r="T490" s="52">
        <v>100</v>
      </c>
      <c r="U490" s="8">
        <f t="shared" ref="U490" si="3118">T490</f>
        <v>100</v>
      </c>
      <c r="V490" s="72">
        <f t="shared" si="2959"/>
        <v>83</v>
      </c>
      <c r="W490" s="56">
        <f t="shared" ref="W490" si="3119">(((T490)*(T490))/(12.96*O490))-((9.81*(Q490/1000))/1500)</f>
        <v>0.77137603827160495</v>
      </c>
      <c r="X490" s="82"/>
      <c r="Y490" s="57"/>
      <c r="Z490" s="58">
        <v>100</v>
      </c>
      <c r="AA490" s="8">
        <f t="shared" ref="AA490" si="3120">Z490</f>
        <v>100</v>
      </c>
      <c r="AB490" s="72">
        <f t="shared" si="2962"/>
        <v>83</v>
      </c>
      <c r="AC490" s="56">
        <f t="shared" ref="AC490" si="3121">(((Z490)*(Z490))/(12.96*O490))-((9.81*(Q490/1000))/1500)</f>
        <v>0.77137603827160495</v>
      </c>
      <c r="AD490" s="84"/>
      <c r="AE490" s="57"/>
    </row>
    <row r="491" spans="1:31" ht="15.75" thickBot="1" x14ac:dyDescent="0.3">
      <c r="A491" s="200"/>
      <c r="B491" s="203"/>
      <c r="C491" s="206"/>
      <c r="D491" s="34"/>
      <c r="E491" s="35"/>
      <c r="F491" s="35"/>
      <c r="G491" s="36">
        <v>34</v>
      </c>
      <c r="H491" s="37"/>
      <c r="I491" s="38">
        <f t="shared" ref="I491" si="3122">H490</f>
        <v>60</v>
      </c>
      <c r="J491" s="35"/>
      <c r="K491" s="39"/>
      <c r="L491" s="79">
        <f t="shared" ref="L491" si="3123">IF(F490=0,0,G491/(F490/1000*H490))</f>
        <v>16.19047619047619</v>
      </c>
      <c r="M491" s="75">
        <f t="shared" ref="M491" si="3124">L491*H490</f>
        <v>971.42857142857133</v>
      </c>
      <c r="N491" s="187"/>
      <c r="O491" s="64"/>
      <c r="P491" s="60"/>
      <c r="Q491" s="60"/>
      <c r="R491" s="184">
        <v>34</v>
      </c>
      <c r="S491" s="159"/>
      <c r="T491" s="59"/>
      <c r="U491" s="38">
        <f t="shared" ref="U491" si="3125">T490</f>
        <v>100</v>
      </c>
      <c r="V491" s="60"/>
      <c r="W491" s="62"/>
      <c r="X491" s="79">
        <f t="shared" si="2968"/>
        <v>9.7142857142857135</v>
      </c>
      <c r="Y491" s="63">
        <f t="shared" ref="Y491" si="3126">X491*T490</f>
        <v>971.42857142857133</v>
      </c>
      <c r="Z491" s="64"/>
      <c r="AA491" s="38">
        <f t="shared" ref="AA491" si="3127">Z490</f>
        <v>100</v>
      </c>
      <c r="AB491" s="60"/>
      <c r="AC491" s="60"/>
      <c r="AD491" s="79">
        <f t="shared" si="2971"/>
        <v>9.7142857142857135</v>
      </c>
      <c r="AE491" s="63">
        <f t="shared" ref="AE491" si="3128">AD491*Z490</f>
        <v>971.42857142857133</v>
      </c>
    </row>
    <row r="492" spans="1:31" ht="15.75" thickBot="1" x14ac:dyDescent="0.3">
      <c r="A492" s="3" t="s">
        <v>19</v>
      </c>
      <c r="B492" s="207">
        <f>(B493-C489)*1000</f>
        <v>201.12900000000167</v>
      </c>
      <c r="C492" s="208"/>
      <c r="D492" s="66"/>
      <c r="E492" s="40"/>
      <c r="F492" s="40"/>
      <c r="G492" s="40"/>
      <c r="H492" s="40"/>
      <c r="I492" s="40">
        <f t="shared" si="2973"/>
        <v>60</v>
      </c>
      <c r="J492" s="40"/>
      <c r="K492" s="41"/>
      <c r="L492" s="81"/>
      <c r="M492" s="40"/>
      <c r="N492" s="149"/>
      <c r="O492" s="42"/>
      <c r="P492" s="42"/>
      <c r="Q492" s="42"/>
      <c r="R492" s="42"/>
      <c r="S492" s="40"/>
      <c r="T492" s="42"/>
      <c r="U492" s="40">
        <f t="shared" si="2974"/>
        <v>100</v>
      </c>
      <c r="V492" s="42"/>
      <c r="W492" s="43"/>
      <c r="X492" s="83"/>
      <c r="Y492" s="42"/>
      <c r="Z492" s="42"/>
      <c r="AA492" s="40">
        <f t="shared" si="2975"/>
        <v>100</v>
      </c>
      <c r="AB492" s="42"/>
      <c r="AC492" s="42"/>
      <c r="AD492" s="83"/>
      <c r="AE492" s="42"/>
    </row>
    <row r="493" spans="1:31" x14ac:dyDescent="0.25">
      <c r="A493" s="198">
        <v>106</v>
      </c>
      <c r="B493" s="201">
        <v>40.656801999999999</v>
      </c>
      <c r="C493" s="204">
        <v>40.740237</v>
      </c>
      <c r="D493" s="14"/>
      <c r="E493" s="9"/>
      <c r="F493" s="9"/>
      <c r="G493" s="7">
        <v>28</v>
      </c>
      <c r="H493" s="18"/>
      <c r="I493" s="8">
        <f t="shared" ref="I493" si="3129">H494</f>
        <v>60</v>
      </c>
      <c r="J493" s="9"/>
      <c r="K493" s="11"/>
      <c r="L493" s="79">
        <f t="shared" ref="L493" si="3130">IF(F494=0,0,G493/(F494/1000*H494))</f>
        <v>18.666666666666668</v>
      </c>
      <c r="M493" s="75">
        <f t="shared" ref="M493" si="3131">L493*H494</f>
        <v>1120</v>
      </c>
      <c r="N493" s="147"/>
      <c r="O493" s="157"/>
      <c r="P493" s="46"/>
      <c r="Q493" s="46"/>
      <c r="R493" s="185">
        <v>28</v>
      </c>
      <c r="S493" s="156"/>
      <c r="T493" s="48"/>
      <c r="U493" s="8">
        <f t="shared" ref="U493" si="3132">T494</f>
        <v>100</v>
      </c>
      <c r="V493" s="49"/>
      <c r="W493" s="50"/>
      <c r="X493" s="79">
        <f t="shared" si="2980"/>
        <v>11.2</v>
      </c>
      <c r="Y493" s="51">
        <f t="shared" ref="Y493" si="3133">X493*T494</f>
        <v>1120</v>
      </c>
      <c r="Z493" s="157"/>
      <c r="AA493" s="8">
        <f t="shared" ref="AA493" si="3134">Z494</f>
        <v>100</v>
      </c>
      <c r="AB493" s="46"/>
      <c r="AC493" s="46"/>
      <c r="AD493" s="79">
        <f t="shared" si="2983"/>
        <v>11.2</v>
      </c>
      <c r="AE493" s="51">
        <f t="shared" ref="AE493" si="3135">AD493*Z494</f>
        <v>1120</v>
      </c>
    </row>
    <row r="494" spans="1:31" x14ac:dyDescent="0.25">
      <c r="A494" s="199"/>
      <c r="B494" s="202"/>
      <c r="C494" s="205"/>
      <c r="D494" s="15">
        <v>1500</v>
      </c>
      <c r="E494" s="6">
        <v>27.434999999999999</v>
      </c>
      <c r="F494" s="6">
        <v>25</v>
      </c>
      <c r="G494" s="10"/>
      <c r="H494" s="19">
        <v>60</v>
      </c>
      <c r="I494" s="8">
        <f t="shared" ref="I494" si="3136">H494</f>
        <v>60</v>
      </c>
      <c r="J494" s="72">
        <f t="shared" si="2986"/>
        <v>4</v>
      </c>
      <c r="K494" s="33">
        <f t="shared" ref="K494" si="3137">(((H494)*(H494))/(12.96*D494))-((9.81*(F494/1000))/1500)</f>
        <v>0.18502168518518516</v>
      </c>
      <c r="L494" s="80"/>
      <c r="M494" s="44"/>
      <c r="N494" s="148"/>
      <c r="O494" s="58">
        <v>1500</v>
      </c>
      <c r="P494" s="53">
        <f t="shared" ref="P494" si="3138">(C493-B493)*1000-(R493+R495)</f>
        <v>27.43500000000148</v>
      </c>
      <c r="Q494" s="54">
        <v>25</v>
      </c>
      <c r="R494" s="55"/>
      <c r="S494" s="158"/>
      <c r="T494" s="52">
        <v>100</v>
      </c>
      <c r="U494" s="8">
        <f t="shared" ref="U494" si="3139">T494</f>
        <v>100</v>
      </c>
      <c r="V494" s="72">
        <f t="shared" si="2990"/>
        <v>54</v>
      </c>
      <c r="W494" s="56">
        <f t="shared" ref="W494" si="3140">(((T494)*(T494))/(12.96*O494))-((9.81*(Q494/1000))/1500)</f>
        <v>0.51423979218106997</v>
      </c>
      <c r="X494" s="82"/>
      <c r="Y494" s="57"/>
      <c r="Z494" s="58">
        <v>100</v>
      </c>
      <c r="AA494" s="8">
        <f t="shared" ref="AA494" si="3141">Z494</f>
        <v>100</v>
      </c>
      <c r="AB494" s="72">
        <f t="shared" si="2993"/>
        <v>54</v>
      </c>
      <c r="AC494" s="56">
        <f t="shared" ref="AC494" si="3142">(((Z494)*(Z494))/(12.96*O494))-((9.81*(Q494/1000))/1500)</f>
        <v>0.51423979218106997</v>
      </c>
      <c r="AD494" s="84"/>
      <c r="AE494" s="57"/>
    </row>
    <row r="495" spans="1:31" ht="15.75" thickBot="1" x14ac:dyDescent="0.3">
      <c r="A495" s="200"/>
      <c r="B495" s="203"/>
      <c r="C495" s="206"/>
      <c r="D495" s="34"/>
      <c r="E495" s="35"/>
      <c r="F495" s="35"/>
      <c r="G495" s="36">
        <v>28</v>
      </c>
      <c r="H495" s="37"/>
      <c r="I495" s="38">
        <f t="shared" ref="I495" si="3143">H494</f>
        <v>60</v>
      </c>
      <c r="J495" s="35"/>
      <c r="K495" s="39"/>
      <c r="L495" s="79">
        <f t="shared" ref="L495" si="3144">IF(F494=0,0,G495/(F494/1000*H494))</f>
        <v>18.666666666666668</v>
      </c>
      <c r="M495" s="75">
        <f t="shared" ref="M495" si="3145">L495*H494</f>
        <v>1120</v>
      </c>
      <c r="N495" s="187"/>
      <c r="O495" s="64"/>
      <c r="P495" s="60"/>
      <c r="Q495" s="60"/>
      <c r="R495" s="184">
        <v>28</v>
      </c>
      <c r="S495" s="159"/>
      <c r="T495" s="59"/>
      <c r="U495" s="38">
        <f t="shared" ref="U495" si="3146">T494</f>
        <v>100</v>
      </c>
      <c r="V495" s="60"/>
      <c r="W495" s="62"/>
      <c r="X495" s="79">
        <f t="shared" si="2999"/>
        <v>11.2</v>
      </c>
      <c r="Y495" s="63">
        <f t="shared" ref="Y495" si="3147">X495*T494</f>
        <v>1120</v>
      </c>
      <c r="Z495" s="64"/>
      <c r="AA495" s="38">
        <f t="shared" ref="AA495" si="3148">Z494</f>
        <v>100</v>
      </c>
      <c r="AB495" s="60"/>
      <c r="AC495" s="60"/>
      <c r="AD495" s="79">
        <f t="shared" si="3002"/>
        <v>11.2</v>
      </c>
      <c r="AE495" s="63">
        <f t="shared" ref="AE495" si="3149">AD495*Z494</f>
        <v>1120</v>
      </c>
    </row>
    <row r="496" spans="1:31" ht="15.75" thickBot="1" x14ac:dyDescent="0.3">
      <c r="A496" s="3" t="s">
        <v>19</v>
      </c>
      <c r="B496" s="207">
        <f>(B497-C493)*1000</f>
        <v>76.526000000001204</v>
      </c>
      <c r="C496" s="208"/>
      <c r="D496" s="66"/>
      <c r="E496" s="40"/>
      <c r="F496" s="40"/>
      <c r="G496" s="40"/>
      <c r="H496" s="40"/>
      <c r="I496" s="40">
        <f t="shared" si="2973"/>
        <v>60</v>
      </c>
      <c r="J496" s="40"/>
      <c r="K496" s="41"/>
      <c r="L496" s="81"/>
      <c r="M496" s="40"/>
      <c r="N496" s="149"/>
      <c r="O496" s="42"/>
      <c r="P496" s="42"/>
      <c r="Q496" s="42"/>
      <c r="R496" s="42"/>
      <c r="S496" s="40"/>
      <c r="T496" s="42"/>
      <c r="U496" s="40">
        <f t="shared" si="2974"/>
        <v>100</v>
      </c>
      <c r="V496" s="42"/>
      <c r="W496" s="43"/>
      <c r="X496" s="83"/>
      <c r="Y496" s="42"/>
      <c r="Z496" s="42"/>
      <c r="AA496" s="40">
        <f t="shared" si="2975"/>
        <v>100</v>
      </c>
      <c r="AB496" s="42"/>
      <c r="AC496" s="42"/>
      <c r="AD496" s="83"/>
      <c r="AE496" s="42"/>
    </row>
    <row r="497" spans="1:31" x14ac:dyDescent="0.25">
      <c r="A497" s="198">
        <v>107</v>
      </c>
      <c r="B497" s="201">
        <v>40.816763000000002</v>
      </c>
      <c r="C497" s="204">
        <v>40.910803999999999</v>
      </c>
      <c r="D497" s="14"/>
      <c r="E497" s="9"/>
      <c r="F497" s="9"/>
      <c r="G497" s="7">
        <v>23</v>
      </c>
      <c r="H497" s="18"/>
      <c r="I497" s="8">
        <f t="shared" ref="I497" si="3150">H498</f>
        <v>60</v>
      </c>
      <c r="J497" s="9"/>
      <c r="K497" s="11"/>
      <c r="L497" s="79">
        <f t="shared" ref="L497" si="3151">IF(F498=0,0,G497/(F498/1000*H498))</f>
        <v>10.952380952380953</v>
      </c>
      <c r="M497" s="75">
        <f t="shared" ref="M497" si="3152">L497*H498</f>
        <v>657.14285714285711</v>
      </c>
      <c r="N497" s="147"/>
      <c r="O497" s="157"/>
      <c r="P497" s="46"/>
      <c r="Q497" s="46"/>
      <c r="R497" s="185">
        <v>34</v>
      </c>
      <c r="S497" s="156"/>
      <c r="T497" s="48"/>
      <c r="U497" s="8">
        <f t="shared" ref="U497" si="3153">T498</f>
        <v>100</v>
      </c>
      <c r="V497" s="49"/>
      <c r="W497" s="50"/>
      <c r="X497" s="79">
        <f t="shared" si="2949"/>
        <v>9.7142857142857135</v>
      </c>
      <c r="Y497" s="51">
        <f t="shared" ref="Y497" si="3154">X497*T498</f>
        <v>971.42857142857133</v>
      </c>
      <c r="Z497" s="157"/>
      <c r="AA497" s="8">
        <f t="shared" ref="AA497" si="3155">Z498</f>
        <v>100</v>
      </c>
      <c r="AB497" s="46"/>
      <c r="AC497" s="46"/>
      <c r="AD497" s="79">
        <f t="shared" si="2952"/>
        <v>9.7142857142857135</v>
      </c>
      <c r="AE497" s="51">
        <f t="shared" ref="AE497" si="3156">AD497*Z498</f>
        <v>971.42857142857133</v>
      </c>
    </row>
    <row r="498" spans="1:31" x14ac:dyDescent="0.25">
      <c r="A498" s="199"/>
      <c r="B498" s="202"/>
      <c r="C498" s="205"/>
      <c r="D498" s="15">
        <v>1000</v>
      </c>
      <c r="E498" s="6">
        <v>37.040999999999997</v>
      </c>
      <c r="F498" s="6">
        <v>35</v>
      </c>
      <c r="G498" s="10"/>
      <c r="H498" s="19">
        <v>60</v>
      </c>
      <c r="I498" s="8">
        <f t="shared" ref="I498" si="3157">H498</f>
        <v>60</v>
      </c>
      <c r="J498" s="72">
        <f t="shared" si="2955"/>
        <v>8</v>
      </c>
      <c r="K498" s="33">
        <f t="shared" ref="K498" si="3158">(((H498)*(H498))/(12.96*D498))-((9.81*(F498/1000))/1500)</f>
        <v>0.27754887777777781</v>
      </c>
      <c r="L498" s="80"/>
      <c r="M498" s="44"/>
      <c r="N498" s="148"/>
      <c r="O498" s="58">
        <v>1000</v>
      </c>
      <c r="P498" s="53">
        <f t="shared" ref="P498" si="3159">(C497-B497)*1000-(R497+R499)</f>
        <v>26.040999999997155</v>
      </c>
      <c r="Q498" s="54">
        <v>35</v>
      </c>
      <c r="R498" s="55"/>
      <c r="S498" s="158"/>
      <c r="T498" s="52">
        <v>100</v>
      </c>
      <c r="U498" s="8">
        <f t="shared" ref="U498" si="3160">T498</f>
        <v>100</v>
      </c>
      <c r="V498" s="72">
        <f t="shared" si="2959"/>
        <v>83</v>
      </c>
      <c r="W498" s="56">
        <f t="shared" ref="W498" si="3161">(((T498)*(T498))/(12.96*O498))-((9.81*(Q498/1000))/1500)</f>
        <v>0.77137603827160495</v>
      </c>
      <c r="X498" s="82"/>
      <c r="Y498" s="57"/>
      <c r="Z498" s="58">
        <v>100</v>
      </c>
      <c r="AA498" s="8">
        <f t="shared" ref="AA498" si="3162">Z498</f>
        <v>100</v>
      </c>
      <c r="AB498" s="72">
        <f t="shared" si="2962"/>
        <v>83</v>
      </c>
      <c r="AC498" s="56">
        <f t="shared" ref="AC498" si="3163">(((Z498)*(Z498))/(12.96*O498))-((9.81*(Q498/1000))/1500)</f>
        <v>0.77137603827160495</v>
      </c>
      <c r="AD498" s="84"/>
      <c r="AE498" s="57"/>
    </row>
    <row r="499" spans="1:31" ht="15.75" thickBot="1" x14ac:dyDescent="0.3">
      <c r="A499" s="200"/>
      <c r="B499" s="203"/>
      <c r="C499" s="206"/>
      <c r="D499" s="34"/>
      <c r="E499" s="35"/>
      <c r="F499" s="35"/>
      <c r="G499" s="36">
        <v>23</v>
      </c>
      <c r="H499" s="37"/>
      <c r="I499" s="38">
        <f t="shared" ref="I499" si="3164">H498</f>
        <v>60</v>
      </c>
      <c r="J499" s="35"/>
      <c r="K499" s="39"/>
      <c r="L499" s="79">
        <f t="shared" ref="L499" si="3165">IF(F498=0,0,G499/(F498/1000*H498))</f>
        <v>10.952380952380953</v>
      </c>
      <c r="M499" s="75">
        <f t="shared" ref="M499" si="3166">L499*H498</f>
        <v>657.14285714285711</v>
      </c>
      <c r="N499" s="187"/>
      <c r="O499" s="64"/>
      <c r="P499" s="60"/>
      <c r="Q499" s="60"/>
      <c r="R499" s="184">
        <v>34</v>
      </c>
      <c r="S499" s="159"/>
      <c r="T499" s="59"/>
      <c r="U499" s="38">
        <f t="shared" ref="U499" si="3167">T498</f>
        <v>100</v>
      </c>
      <c r="V499" s="60"/>
      <c r="W499" s="62"/>
      <c r="X499" s="79">
        <f t="shared" si="2968"/>
        <v>9.7142857142857135</v>
      </c>
      <c r="Y499" s="63">
        <f t="shared" ref="Y499" si="3168">X499*T498</f>
        <v>971.42857142857133</v>
      </c>
      <c r="Z499" s="64"/>
      <c r="AA499" s="38">
        <f t="shared" ref="AA499" si="3169">Z498</f>
        <v>100</v>
      </c>
      <c r="AB499" s="60"/>
      <c r="AC499" s="60"/>
      <c r="AD499" s="79">
        <f t="shared" si="2971"/>
        <v>9.7142857142857135</v>
      </c>
      <c r="AE499" s="63">
        <f t="shared" ref="AE499" si="3170">AD499*Z498</f>
        <v>971.42857142857133</v>
      </c>
    </row>
    <row r="500" spans="1:31" ht="15.75" thickBot="1" x14ac:dyDescent="0.3">
      <c r="A500" s="3" t="s">
        <v>19</v>
      </c>
      <c r="B500" s="207">
        <f>(B501-C497)*1000</f>
        <v>190.57399999999802</v>
      </c>
      <c r="C500" s="208"/>
      <c r="D500" s="66"/>
      <c r="E500" s="40"/>
      <c r="F500" s="40"/>
      <c r="G500" s="40"/>
      <c r="H500" s="40"/>
      <c r="I500" s="40">
        <f t="shared" si="2973"/>
        <v>60</v>
      </c>
      <c r="J500" s="40"/>
      <c r="K500" s="41"/>
      <c r="L500" s="81"/>
      <c r="M500" s="40"/>
      <c r="N500" s="149"/>
      <c r="O500" s="42"/>
      <c r="P500" s="42"/>
      <c r="Q500" s="42"/>
      <c r="R500" s="42"/>
      <c r="S500" s="40"/>
      <c r="T500" s="42"/>
      <c r="U500" s="40">
        <f t="shared" si="2974"/>
        <v>100</v>
      </c>
      <c r="V500" s="42"/>
      <c r="W500" s="43"/>
      <c r="X500" s="83"/>
      <c r="Y500" s="42"/>
      <c r="Z500" s="42"/>
      <c r="AA500" s="40">
        <f t="shared" si="2975"/>
        <v>100</v>
      </c>
      <c r="AB500" s="42"/>
      <c r="AC500" s="42"/>
      <c r="AD500" s="83"/>
      <c r="AE500" s="42"/>
    </row>
    <row r="501" spans="1:31" x14ac:dyDescent="0.25">
      <c r="A501" s="198">
        <v>108</v>
      </c>
      <c r="B501" s="201">
        <v>41.101377999999997</v>
      </c>
      <c r="C501" s="204">
        <v>41.174348000000002</v>
      </c>
      <c r="D501" s="14"/>
      <c r="E501" s="9"/>
      <c r="F501" s="9"/>
      <c r="G501" s="7">
        <v>0</v>
      </c>
      <c r="H501" s="18"/>
      <c r="I501" s="8">
        <f t="shared" ref="I501" si="3171">H502</f>
        <v>60</v>
      </c>
      <c r="J501" s="9"/>
      <c r="K501" s="11"/>
      <c r="L501" s="79">
        <f t="shared" ref="L501" si="3172">IF(F502=0,0,G501/(F502/1000*H502))</f>
        <v>0</v>
      </c>
      <c r="M501" s="75">
        <f t="shared" ref="M501" si="3173">L501*H502</f>
        <v>0</v>
      </c>
      <c r="N501" s="147"/>
      <c r="O501" s="157"/>
      <c r="P501" s="46"/>
      <c r="Q501" s="46"/>
      <c r="R501" s="185">
        <v>0</v>
      </c>
      <c r="S501" s="156"/>
      <c r="T501" s="48"/>
      <c r="U501" s="8">
        <f t="shared" ref="U501" si="3174">T502</f>
        <v>100</v>
      </c>
      <c r="V501" s="49"/>
      <c r="W501" s="50"/>
      <c r="X501" s="79">
        <f t="shared" si="2980"/>
        <v>0</v>
      </c>
      <c r="Y501" s="51">
        <f t="shared" ref="Y501" si="3175">X501*T502</f>
        <v>0</v>
      </c>
      <c r="Z501" s="157"/>
      <c r="AA501" s="8">
        <f t="shared" ref="AA501" si="3176">Z502</f>
        <v>100</v>
      </c>
      <c r="AB501" s="46"/>
      <c r="AC501" s="46"/>
      <c r="AD501" s="79">
        <f t="shared" si="2983"/>
        <v>0</v>
      </c>
      <c r="AE501" s="51">
        <f t="shared" ref="AE501" si="3177">AD501*Z502</f>
        <v>0</v>
      </c>
    </row>
    <row r="502" spans="1:31" x14ac:dyDescent="0.25">
      <c r="A502" s="199"/>
      <c r="B502" s="202"/>
      <c r="C502" s="205"/>
      <c r="D502" s="15">
        <v>3000</v>
      </c>
      <c r="E502" s="6">
        <v>72.97</v>
      </c>
      <c r="F502" s="6">
        <v>0</v>
      </c>
      <c r="G502" s="10"/>
      <c r="H502" s="19">
        <v>60</v>
      </c>
      <c r="I502" s="8">
        <f t="shared" ref="I502" si="3178">H502</f>
        <v>60</v>
      </c>
      <c r="J502" s="72">
        <f t="shared" si="2986"/>
        <v>15</v>
      </c>
      <c r="K502" s="33">
        <f t="shared" ref="K502" si="3179">(((H502)*(H502))/(12.96*D502))-((9.81*(F502/1000))/1500)</f>
        <v>9.2592592592592587E-2</v>
      </c>
      <c r="L502" s="80"/>
      <c r="M502" s="44"/>
      <c r="N502" s="148"/>
      <c r="O502" s="58">
        <v>3000</v>
      </c>
      <c r="P502" s="53">
        <f t="shared" ref="P502" si="3180">(C501-B501)*1000-(R501+R503)</f>
        <v>72.970000000005086</v>
      </c>
      <c r="Q502" s="54">
        <v>0</v>
      </c>
      <c r="R502" s="55"/>
      <c r="S502" s="158"/>
      <c r="T502" s="52">
        <v>100</v>
      </c>
      <c r="U502" s="8">
        <f t="shared" ref="U502" si="3181">T502</f>
        <v>100</v>
      </c>
      <c r="V502" s="72">
        <f t="shared" si="2990"/>
        <v>40</v>
      </c>
      <c r="W502" s="56">
        <f t="shared" ref="W502" si="3182">(((T502)*(T502))/(12.96*O502))-((9.81*(Q502/1000))/1500)</f>
        <v>0.25720164609053497</v>
      </c>
      <c r="X502" s="82"/>
      <c r="Y502" s="57"/>
      <c r="Z502" s="58">
        <v>100</v>
      </c>
      <c r="AA502" s="8">
        <f t="shared" ref="AA502" si="3183">Z502</f>
        <v>100</v>
      </c>
      <c r="AB502" s="72">
        <f t="shared" si="2993"/>
        <v>40</v>
      </c>
      <c r="AC502" s="56">
        <f t="shared" ref="AC502" si="3184">(((Z502)*(Z502))/(12.96*O502))-((9.81*(Q502/1000))/1500)</f>
        <v>0.25720164609053497</v>
      </c>
      <c r="AD502" s="84"/>
      <c r="AE502" s="57"/>
    </row>
    <row r="503" spans="1:31" ht="15.75" thickBot="1" x14ac:dyDescent="0.3">
      <c r="A503" s="200"/>
      <c r="B503" s="203"/>
      <c r="C503" s="206"/>
      <c r="D503" s="34"/>
      <c r="E503" s="35"/>
      <c r="F503" s="35"/>
      <c r="G503" s="36">
        <v>0</v>
      </c>
      <c r="H503" s="37"/>
      <c r="I503" s="38">
        <f t="shared" ref="I503" si="3185">H502</f>
        <v>60</v>
      </c>
      <c r="J503" s="35"/>
      <c r="K503" s="39"/>
      <c r="L503" s="79">
        <f t="shared" ref="L503" si="3186">IF(F502=0,0,G503/(F502/1000*H502))</f>
        <v>0</v>
      </c>
      <c r="M503" s="75">
        <f t="shared" ref="M503" si="3187">L503*H502</f>
        <v>0</v>
      </c>
      <c r="N503" s="187"/>
      <c r="O503" s="64"/>
      <c r="P503" s="60"/>
      <c r="Q503" s="60"/>
      <c r="R503" s="184">
        <v>0</v>
      </c>
      <c r="S503" s="159"/>
      <c r="T503" s="59"/>
      <c r="U503" s="38">
        <f t="shared" ref="U503" si="3188">T502</f>
        <v>100</v>
      </c>
      <c r="V503" s="60"/>
      <c r="W503" s="62"/>
      <c r="X503" s="79">
        <f t="shared" si="2999"/>
        <v>0</v>
      </c>
      <c r="Y503" s="63">
        <f t="shared" ref="Y503" si="3189">X503*T502</f>
        <v>0</v>
      </c>
      <c r="Z503" s="64"/>
      <c r="AA503" s="38">
        <f t="shared" ref="AA503" si="3190">Z502</f>
        <v>100</v>
      </c>
      <c r="AB503" s="60"/>
      <c r="AC503" s="60"/>
      <c r="AD503" s="79">
        <f t="shared" si="3002"/>
        <v>0</v>
      </c>
      <c r="AE503" s="63">
        <f t="shared" ref="AE503" si="3191">AD503*Z502</f>
        <v>0</v>
      </c>
    </row>
    <row r="504" spans="1:31" ht="15.75" thickBot="1" x14ac:dyDescent="0.3">
      <c r="A504" s="3" t="s">
        <v>19</v>
      </c>
      <c r="B504" s="207">
        <f>(B505-C501)*1000</f>
        <v>84.454000000000917</v>
      </c>
      <c r="C504" s="208"/>
      <c r="D504" s="66"/>
      <c r="E504" s="40"/>
      <c r="F504" s="40"/>
      <c r="G504" s="40"/>
      <c r="H504" s="40"/>
      <c r="I504" s="40">
        <f t="shared" si="2973"/>
        <v>60</v>
      </c>
      <c r="J504" s="40"/>
      <c r="K504" s="41"/>
      <c r="L504" s="81"/>
      <c r="M504" s="40"/>
      <c r="N504" s="149"/>
      <c r="O504" s="42"/>
      <c r="P504" s="42"/>
      <c r="Q504" s="42"/>
      <c r="R504" s="42"/>
      <c r="S504" s="40"/>
      <c r="T504" s="42"/>
      <c r="U504" s="40">
        <f t="shared" si="2974"/>
        <v>100</v>
      </c>
      <c r="V504" s="42"/>
      <c r="W504" s="43"/>
      <c r="X504" s="83"/>
      <c r="Y504" s="42"/>
      <c r="Z504" s="42"/>
      <c r="AA504" s="40">
        <f t="shared" si="2975"/>
        <v>100</v>
      </c>
      <c r="AB504" s="42"/>
      <c r="AC504" s="42"/>
      <c r="AD504" s="83"/>
      <c r="AE504" s="42"/>
    </row>
    <row r="505" spans="1:31" x14ac:dyDescent="0.25">
      <c r="A505" s="198">
        <v>109</v>
      </c>
      <c r="B505" s="201">
        <v>41.258802000000003</v>
      </c>
      <c r="C505" s="204">
        <v>41.558748000000001</v>
      </c>
      <c r="D505" s="14"/>
      <c r="E505" s="9"/>
      <c r="F505" s="9"/>
      <c r="G505" s="7">
        <v>55</v>
      </c>
      <c r="H505" s="18"/>
      <c r="I505" s="8">
        <f t="shared" ref="I505" si="3192">H506</f>
        <v>55</v>
      </c>
      <c r="J505" s="9"/>
      <c r="K505" s="11"/>
      <c r="L505" s="79">
        <f t="shared" ref="L505" si="3193">IF(F506=0,0,G505/(F506/1000*H506))</f>
        <v>10</v>
      </c>
      <c r="M505" s="75">
        <f t="shared" ref="M505" si="3194">L505*H506</f>
        <v>550</v>
      </c>
      <c r="N505" s="147"/>
      <c r="O505" s="157"/>
      <c r="P505" s="46"/>
      <c r="Q505" s="46"/>
      <c r="R505" s="185">
        <v>55</v>
      </c>
      <c r="S505" s="156"/>
      <c r="T505" s="48"/>
      <c r="U505" s="8">
        <f t="shared" ref="U505" si="3195">T506</f>
        <v>55</v>
      </c>
      <c r="V505" s="49"/>
      <c r="W505" s="50"/>
      <c r="X505" s="79">
        <f t="shared" ref="X505:X553" si="3196">IF(Q506=0,0,R505/(Q506/1000*T506))</f>
        <v>10</v>
      </c>
      <c r="Y505" s="51">
        <f t="shared" ref="Y505" si="3197">X505*T506</f>
        <v>550</v>
      </c>
      <c r="Z505" s="157"/>
      <c r="AA505" s="8">
        <f t="shared" ref="AA505" si="3198">Z506</f>
        <v>60</v>
      </c>
      <c r="AB505" s="46"/>
      <c r="AC505" s="46"/>
      <c r="AD505" s="79">
        <f t="shared" ref="AD505:AD553" si="3199">IF(Q506=0,0,R505/(Q506/1000*Z506))</f>
        <v>9.1666666666666661</v>
      </c>
      <c r="AE505" s="51">
        <f t="shared" ref="AE505" si="3200">AD505*Z506</f>
        <v>550</v>
      </c>
    </row>
    <row r="506" spans="1:31" x14ac:dyDescent="0.25">
      <c r="A506" s="199"/>
      <c r="B506" s="202"/>
      <c r="C506" s="205"/>
      <c r="D506" s="15">
        <v>200</v>
      </c>
      <c r="E506" s="6">
        <v>176.946</v>
      </c>
      <c r="F506" s="6">
        <v>100</v>
      </c>
      <c r="G506" s="10"/>
      <c r="H506" s="19">
        <v>55</v>
      </c>
      <c r="I506" s="8">
        <f t="shared" ref="I506" si="3201">H506</f>
        <v>55</v>
      </c>
      <c r="J506" s="72">
        <f t="shared" ref="J506:J554" si="3202">CEILING(11.8*H506*H506/D506-F506,1)</f>
        <v>79</v>
      </c>
      <c r="K506" s="33">
        <f t="shared" ref="K506" si="3203">(((H506)*(H506))/(12.96*D506))-((9.81*(F506/1000))/1500)</f>
        <v>1.1663984691358025</v>
      </c>
      <c r="L506" s="80"/>
      <c r="M506" s="44"/>
      <c r="N506" s="148"/>
      <c r="O506" s="58">
        <v>200</v>
      </c>
      <c r="P506" s="53">
        <f t="shared" ref="P506" si="3204">(C505-B505)*1000-(R505+R507)</f>
        <v>176.94599999999849</v>
      </c>
      <c r="Q506" s="54">
        <v>100</v>
      </c>
      <c r="R506" s="55"/>
      <c r="S506" s="158"/>
      <c r="T506" s="52">
        <v>55</v>
      </c>
      <c r="U506" s="8">
        <f t="shared" ref="U506" si="3205">T506</f>
        <v>55</v>
      </c>
      <c r="V506" s="72">
        <f t="shared" ref="V506:V554" si="3206">CEILING(11.8*T506*T506/O506-Q506,1)</f>
        <v>79</v>
      </c>
      <c r="W506" s="56">
        <f t="shared" ref="W506" si="3207">(((T506)*(T506))/(12.96*O506))-((9.81*(Q506/1000))/1500)</f>
        <v>1.1663984691358025</v>
      </c>
      <c r="X506" s="82"/>
      <c r="Y506" s="57"/>
      <c r="Z506" s="58">
        <v>60</v>
      </c>
      <c r="AA506" s="8">
        <f t="shared" ref="AA506" si="3208">Z506</f>
        <v>60</v>
      </c>
      <c r="AB506" s="72">
        <f t="shared" ref="AB506:AB554" si="3209">CEILING(11.8*Z506*Z506/O506-Q506,1)</f>
        <v>113</v>
      </c>
      <c r="AC506" s="56">
        <f t="shared" ref="AC506" si="3210">(((Z506)*(Z506))/(12.96*O506))-((9.81*(Q506/1000))/1500)</f>
        <v>1.3882348888888889</v>
      </c>
      <c r="AD506" s="84"/>
      <c r="AE506" s="57"/>
    </row>
    <row r="507" spans="1:31" ht="15.75" thickBot="1" x14ac:dyDescent="0.3">
      <c r="A507" s="200"/>
      <c r="B507" s="203"/>
      <c r="C507" s="206"/>
      <c r="D507" s="34"/>
      <c r="E507" s="35"/>
      <c r="F507" s="35"/>
      <c r="G507" s="36">
        <v>68</v>
      </c>
      <c r="H507" s="37"/>
      <c r="I507" s="38">
        <f t="shared" ref="I507" si="3211">H506</f>
        <v>55</v>
      </c>
      <c r="J507" s="35"/>
      <c r="K507" s="39"/>
      <c r="L507" s="79">
        <f t="shared" ref="L507" si="3212">IF(F506=0,0,G507/(F506/1000*H506))</f>
        <v>12.363636363636363</v>
      </c>
      <c r="M507" s="75">
        <f t="shared" ref="M507" si="3213">L507*H506</f>
        <v>680</v>
      </c>
      <c r="N507" s="187"/>
      <c r="O507" s="64"/>
      <c r="P507" s="60"/>
      <c r="Q507" s="60"/>
      <c r="R507" s="184">
        <v>68</v>
      </c>
      <c r="S507" s="159"/>
      <c r="T507" s="59"/>
      <c r="U507" s="38">
        <f t="shared" ref="U507" si="3214">T506</f>
        <v>55</v>
      </c>
      <c r="V507" s="60"/>
      <c r="W507" s="62"/>
      <c r="X507" s="79">
        <f t="shared" ref="X507:X555" si="3215">IF(Q506=0,0,R507/(Q506/1000*T506))</f>
        <v>12.363636363636363</v>
      </c>
      <c r="Y507" s="63">
        <f t="shared" ref="Y507" si="3216">X507*T506</f>
        <v>680</v>
      </c>
      <c r="Z507" s="64"/>
      <c r="AA507" s="38">
        <f t="shared" ref="AA507" si="3217">Z506</f>
        <v>60</v>
      </c>
      <c r="AB507" s="60"/>
      <c r="AC507" s="60"/>
      <c r="AD507" s="79">
        <f t="shared" ref="AD507:AD555" si="3218">IF(Q506=0,0,R507/(Q506/1000*Z506))</f>
        <v>11.333333333333334</v>
      </c>
      <c r="AE507" s="63">
        <f t="shared" ref="AE507" si="3219">AD507*Z506</f>
        <v>680</v>
      </c>
    </row>
    <row r="508" spans="1:31" ht="51.75" customHeight="1" thickBot="1" x14ac:dyDescent="0.3">
      <c r="A508" s="3" t="s">
        <v>19</v>
      </c>
      <c r="B508" s="207">
        <f>(B509-C505)*1000</f>
        <v>439.48799999999721</v>
      </c>
      <c r="C508" s="208"/>
      <c r="D508" s="66"/>
      <c r="E508" s="40"/>
      <c r="F508" s="40"/>
      <c r="G508" s="40"/>
      <c r="H508" s="40"/>
      <c r="I508" s="40">
        <f t="shared" si="2973"/>
        <v>60</v>
      </c>
      <c r="J508" s="40"/>
      <c r="K508" s="41"/>
      <c r="L508" s="81"/>
      <c r="M508" s="40"/>
      <c r="N508" s="153" t="s">
        <v>46</v>
      </c>
      <c r="O508" s="42"/>
      <c r="P508" s="42"/>
      <c r="Q508" s="42"/>
      <c r="R508" s="42"/>
      <c r="S508" s="40"/>
      <c r="T508" s="42"/>
      <c r="U508" s="40">
        <f t="shared" si="2974"/>
        <v>60</v>
      </c>
      <c r="V508" s="42"/>
      <c r="W508" s="43"/>
      <c r="X508" s="83"/>
      <c r="Y508" s="42"/>
      <c r="Z508" s="42"/>
      <c r="AA508" s="40">
        <f t="shared" si="2975"/>
        <v>65</v>
      </c>
      <c r="AB508" s="42"/>
      <c r="AC508" s="42"/>
      <c r="AD508" s="83"/>
      <c r="AE508" s="42"/>
    </row>
    <row r="509" spans="1:31" x14ac:dyDescent="0.25">
      <c r="A509" s="198">
        <v>110</v>
      </c>
      <c r="B509" s="201">
        <v>41.998235999999999</v>
      </c>
      <c r="C509" s="204">
        <v>42.267465999999999</v>
      </c>
      <c r="D509" s="14"/>
      <c r="E509" s="9"/>
      <c r="F509" s="9"/>
      <c r="G509" s="7">
        <v>47</v>
      </c>
      <c r="H509" s="18"/>
      <c r="I509" s="8">
        <f t="shared" ref="I509" si="3220">H510</f>
        <v>60</v>
      </c>
      <c r="J509" s="9"/>
      <c r="K509" s="11"/>
      <c r="L509" s="79">
        <f t="shared" ref="L509" si="3221">IF(F510=0,0,G509/(F510/1000*H510))</f>
        <v>8.2456140350877192</v>
      </c>
      <c r="M509" s="75">
        <f t="shared" ref="M509" si="3222">L509*H510</f>
        <v>494.73684210526312</v>
      </c>
      <c r="N509" s="147"/>
      <c r="O509" s="157"/>
      <c r="P509" s="46"/>
      <c r="Q509" s="46"/>
      <c r="R509" s="185">
        <v>54</v>
      </c>
      <c r="S509" s="156"/>
      <c r="T509" s="48"/>
      <c r="U509" s="8">
        <f t="shared" ref="U509" si="3223">T510</f>
        <v>60</v>
      </c>
      <c r="V509" s="49"/>
      <c r="W509" s="50"/>
      <c r="X509" s="79">
        <f t="shared" ref="X509:X557" si="3224">IF(Q510=0,0,R509/(Q510/1000*T510))</f>
        <v>9</v>
      </c>
      <c r="Y509" s="51">
        <f t="shared" ref="Y509" si="3225">X509*T510</f>
        <v>540</v>
      </c>
      <c r="Z509" s="157"/>
      <c r="AA509" s="8">
        <f t="shared" ref="AA509" si="3226">Z510</f>
        <v>65</v>
      </c>
      <c r="AB509" s="46"/>
      <c r="AC509" s="46"/>
      <c r="AD509" s="79">
        <f t="shared" ref="AD509:AD557" si="3227">IF(Q510=0,0,R509/(Q510/1000*Z510))</f>
        <v>8.3076923076923084</v>
      </c>
      <c r="AE509" s="51">
        <f t="shared" ref="AE509" si="3228">AD509*Z510</f>
        <v>540</v>
      </c>
    </row>
    <row r="510" spans="1:31" x14ac:dyDescent="0.25">
      <c r="A510" s="199"/>
      <c r="B510" s="202"/>
      <c r="C510" s="205"/>
      <c r="D510" s="15">
        <v>250.4</v>
      </c>
      <c r="E510" s="6">
        <v>153.875</v>
      </c>
      <c r="F510" s="6">
        <v>95</v>
      </c>
      <c r="G510" s="10"/>
      <c r="H510" s="19">
        <v>60</v>
      </c>
      <c r="I510" s="8">
        <f t="shared" ref="I510" si="3229">H510</f>
        <v>60</v>
      </c>
      <c r="J510" s="72">
        <f t="shared" ref="J510:J558" si="3230">CEILING(11.8*H510*H510/D510-F510,1)</f>
        <v>75</v>
      </c>
      <c r="K510" s="33">
        <f t="shared" ref="K510" si="3231">(((H510)*(H510))/(12.96*D510))-((9.81*(F510/1000))/1500)</f>
        <v>1.1087148732339369</v>
      </c>
      <c r="L510" s="80"/>
      <c r="M510" s="44"/>
      <c r="N510" s="148"/>
      <c r="O510" s="58">
        <v>250.4</v>
      </c>
      <c r="P510" s="53">
        <f t="shared" ref="P510" si="3232">(C509-B509)*1000-(R509+R511)</f>
        <v>150.16100000000029</v>
      </c>
      <c r="Q510" s="54">
        <v>100</v>
      </c>
      <c r="R510" s="55"/>
      <c r="S510" s="158"/>
      <c r="T510" s="52">
        <v>60</v>
      </c>
      <c r="U510" s="8">
        <f t="shared" ref="U510" si="3233">T510</f>
        <v>60</v>
      </c>
      <c r="V510" s="72">
        <f t="shared" ref="V510:V558" si="3234">CEILING(11.8*T510*T510/O510-Q510,1)</f>
        <v>70</v>
      </c>
      <c r="W510" s="56">
        <f t="shared" ref="W510" si="3235">(((T510)*(T510))/(12.96*O510))-((9.81*(Q510/1000))/1500)</f>
        <v>1.1086821732339369</v>
      </c>
      <c r="X510" s="82"/>
      <c r="Y510" s="57"/>
      <c r="Z510" s="58">
        <v>65</v>
      </c>
      <c r="AA510" s="8">
        <f t="shared" ref="AA510" si="3236">Z510</f>
        <v>65</v>
      </c>
      <c r="AB510" s="72">
        <f t="shared" ref="AB510:AB558" si="3237">CEILING(11.8*Z510*Z510/O510-Q510,1)</f>
        <v>100</v>
      </c>
      <c r="AC510" s="56">
        <f t="shared" ref="AC510" si="3238">(((Z510)*(Z510))/(12.96*O510))-((9.81*(Q510/1000))/1500)</f>
        <v>1.3012752588648286</v>
      </c>
      <c r="AD510" s="84"/>
      <c r="AE510" s="57"/>
    </row>
    <row r="511" spans="1:31" ht="15.75" thickBot="1" x14ac:dyDescent="0.3">
      <c r="A511" s="200"/>
      <c r="B511" s="203"/>
      <c r="C511" s="206"/>
      <c r="D511" s="34"/>
      <c r="E511" s="35"/>
      <c r="F511" s="35"/>
      <c r="G511" s="36">
        <v>64.414000000000001</v>
      </c>
      <c r="H511" s="37"/>
      <c r="I511" s="38">
        <f t="shared" ref="I511" si="3239">H510</f>
        <v>60</v>
      </c>
      <c r="J511" s="35"/>
      <c r="K511" s="39"/>
      <c r="L511" s="79">
        <f t="shared" ref="L511" si="3240">IF(F510=0,0,G511/(F510/1000*H510))</f>
        <v>11.300701754385965</v>
      </c>
      <c r="M511" s="75">
        <f t="shared" ref="M511" si="3241">L511*H510</f>
        <v>678.04210526315796</v>
      </c>
      <c r="N511" s="187"/>
      <c r="O511" s="64"/>
      <c r="P511" s="60"/>
      <c r="Q511" s="60"/>
      <c r="R511" s="184">
        <v>65.069000000000003</v>
      </c>
      <c r="S511" s="168" t="s">
        <v>37</v>
      </c>
      <c r="T511" s="59"/>
      <c r="U511" s="38">
        <f t="shared" ref="U511" si="3242">T510</f>
        <v>60</v>
      </c>
      <c r="V511" s="60"/>
      <c r="W511" s="62"/>
      <c r="X511" s="79">
        <f t="shared" ref="X511:X559" si="3243">IF(Q510=0,0,R511/(Q510/1000*T510))</f>
        <v>10.844833333333334</v>
      </c>
      <c r="Y511" s="63">
        <f t="shared" ref="Y511" si="3244">X511*T510</f>
        <v>650.69000000000005</v>
      </c>
      <c r="Z511" s="64"/>
      <c r="AA511" s="38">
        <f t="shared" ref="AA511" si="3245">Z510</f>
        <v>65</v>
      </c>
      <c r="AB511" s="60"/>
      <c r="AC511" s="60"/>
      <c r="AD511" s="79">
        <f t="shared" ref="AD511:AD559" si="3246">IF(Q510=0,0,R511/(Q510/1000*Z510))</f>
        <v>10.010615384615384</v>
      </c>
      <c r="AE511" s="63">
        <f t="shared" ref="AE511" si="3247">AD511*Z510</f>
        <v>650.68999999999994</v>
      </c>
    </row>
    <row r="512" spans="1:31" ht="15.75" thickBot="1" x14ac:dyDescent="0.3">
      <c r="A512" s="3" t="s">
        <v>19</v>
      </c>
      <c r="B512" s="207">
        <f>(B513-C509)*1000</f>
        <v>0</v>
      </c>
      <c r="C512" s="208"/>
      <c r="D512" s="66"/>
      <c r="E512" s="40"/>
      <c r="F512" s="40"/>
      <c r="G512" s="40"/>
      <c r="H512" s="40"/>
      <c r="I512" s="40">
        <f t="shared" ref="I512:I564" si="3248">IF(I511&gt;I514,I511,I514)</f>
        <v>60</v>
      </c>
      <c r="J512" s="40"/>
      <c r="K512" s="41"/>
      <c r="L512" s="81"/>
      <c r="M512" s="40"/>
      <c r="N512" s="149"/>
      <c r="O512" s="42"/>
      <c r="P512" s="42"/>
      <c r="Q512" s="42"/>
      <c r="R512" s="42"/>
      <c r="S512" s="40"/>
      <c r="T512" s="42"/>
      <c r="U512" s="40">
        <f t="shared" ref="U512:U564" si="3249">IF(U511&gt;U514,U511,U514)</f>
        <v>60</v>
      </c>
      <c r="V512" s="42"/>
      <c r="W512" s="43"/>
      <c r="X512" s="83"/>
      <c r="Y512" s="42"/>
      <c r="Z512" s="42"/>
      <c r="AA512" s="40">
        <f t="shared" ref="AA512:AA564" si="3250">IF(AA511&gt;AA514,AA511,AA514)</f>
        <v>65</v>
      </c>
      <c r="AB512" s="42"/>
      <c r="AC512" s="42"/>
      <c r="AD512" s="83"/>
      <c r="AE512" s="42"/>
    </row>
    <row r="513" spans="1:31" x14ac:dyDescent="0.25">
      <c r="A513" s="198">
        <v>111</v>
      </c>
      <c r="B513" s="201">
        <v>42.267465999999999</v>
      </c>
      <c r="C513" s="204">
        <v>42.630968000000003</v>
      </c>
      <c r="D513" s="14"/>
      <c r="E513" s="9"/>
      <c r="F513" s="9"/>
      <c r="G513" s="7">
        <v>38.648000000000003</v>
      </c>
      <c r="H513" s="18"/>
      <c r="I513" s="8">
        <f t="shared" ref="I513" si="3251">H514</f>
        <v>60</v>
      </c>
      <c r="J513" s="9"/>
      <c r="K513" s="11"/>
      <c r="L513" s="79">
        <f t="shared" ref="L513" si="3252">IF(F514=0,0,G513/(F514/1000*H514))</f>
        <v>11.300584795321639</v>
      </c>
      <c r="M513" s="75">
        <f t="shared" ref="M513" si="3253">L513*H514</f>
        <v>678.0350877192983</v>
      </c>
      <c r="N513" s="147"/>
      <c r="O513" s="157"/>
      <c r="P513" s="46"/>
      <c r="Q513" s="46"/>
      <c r="R513" s="185">
        <v>37.088999999999999</v>
      </c>
      <c r="S513" s="169" t="s">
        <v>37</v>
      </c>
      <c r="T513" s="48"/>
      <c r="U513" s="8">
        <f t="shared" ref="U513" si="3254">T514</f>
        <v>60</v>
      </c>
      <c r="V513" s="49"/>
      <c r="W513" s="50"/>
      <c r="X513" s="79">
        <f t="shared" si="3196"/>
        <v>10.844736842105263</v>
      </c>
      <c r="Y513" s="51">
        <f t="shared" ref="Y513" si="3255">X513*T514</f>
        <v>650.68421052631584</v>
      </c>
      <c r="Z513" s="157"/>
      <c r="AA513" s="8">
        <f t="shared" ref="AA513" si="3256">Z514</f>
        <v>65</v>
      </c>
      <c r="AB513" s="46"/>
      <c r="AC513" s="46"/>
      <c r="AD513" s="79">
        <f t="shared" si="3199"/>
        <v>10.010526315789473</v>
      </c>
      <c r="AE513" s="51">
        <f t="shared" ref="AE513" si="3257">AD513*Z514</f>
        <v>650.68421052631572</v>
      </c>
    </row>
    <row r="514" spans="1:31" x14ac:dyDescent="0.25">
      <c r="A514" s="199"/>
      <c r="B514" s="202"/>
      <c r="C514" s="205"/>
      <c r="D514" s="15">
        <v>349.4</v>
      </c>
      <c r="E514" s="6">
        <v>272.47500000000002</v>
      </c>
      <c r="F514" s="6">
        <v>57</v>
      </c>
      <c r="G514" s="10"/>
      <c r="H514" s="19">
        <v>60</v>
      </c>
      <c r="I514" s="8">
        <f t="shared" ref="I514" si="3258">H514</f>
        <v>60</v>
      </c>
      <c r="J514" s="72">
        <f t="shared" si="3202"/>
        <v>65</v>
      </c>
      <c r="K514" s="33">
        <f t="shared" ref="K514" si="3259">(((H514)*(H514))/(12.96*D514))-((9.81*(F514/1000))/1500)</f>
        <v>0.7946408942351969</v>
      </c>
      <c r="L514" s="80"/>
      <c r="M514" s="44"/>
      <c r="N514" s="148"/>
      <c r="O514" s="58">
        <v>349.4</v>
      </c>
      <c r="P514" s="53">
        <f t="shared" ref="P514" si="3260">(C513-B513)*1000-(R513+R515)</f>
        <v>273.41300000000399</v>
      </c>
      <c r="Q514" s="54">
        <v>57</v>
      </c>
      <c r="R514" s="55"/>
      <c r="S514" s="158"/>
      <c r="T514" s="52">
        <v>60</v>
      </c>
      <c r="U514" s="8">
        <f t="shared" ref="U514" si="3261">T514</f>
        <v>60</v>
      </c>
      <c r="V514" s="72">
        <f t="shared" si="3206"/>
        <v>65</v>
      </c>
      <c r="W514" s="56">
        <f t="shared" ref="W514" si="3262">(((T514)*(T514))/(12.96*O514))-((9.81*(Q514/1000))/1500)</f>
        <v>0.7946408942351969</v>
      </c>
      <c r="X514" s="82"/>
      <c r="Y514" s="57"/>
      <c r="Z514" s="58">
        <v>65</v>
      </c>
      <c r="AA514" s="8">
        <f t="shared" ref="AA514" si="3263">Z514</f>
        <v>65</v>
      </c>
      <c r="AB514" s="72">
        <f t="shared" si="3209"/>
        <v>86</v>
      </c>
      <c r="AC514" s="56">
        <f t="shared" ref="AC514" si="3264">(((Z514)*(Z514))/(12.96*O514))-((9.81*(Q514/1000))/1500)</f>
        <v>0.9326641015676963</v>
      </c>
      <c r="AD514" s="84"/>
      <c r="AE514" s="57"/>
    </row>
    <row r="515" spans="1:31" ht="15.75" thickBot="1" x14ac:dyDescent="0.3">
      <c r="A515" s="200"/>
      <c r="B515" s="203"/>
      <c r="C515" s="206"/>
      <c r="D515" s="34"/>
      <c r="E515" s="35"/>
      <c r="F515" s="35"/>
      <c r="G515" s="36">
        <v>53</v>
      </c>
      <c r="H515" s="37"/>
      <c r="I515" s="38">
        <f t="shared" ref="I515" si="3265">H514</f>
        <v>60</v>
      </c>
      <c r="J515" s="35"/>
      <c r="K515" s="39"/>
      <c r="L515" s="79">
        <f t="shared" ref="L515" si="3266">IF(F514=0,0,G515/(F514/1000*H514))</f>
        <v>15.497076023391813</v>
      </c>
      <c r="M515" s="75">
        <f t="shared" ref="M515" si="3267">L515*H514</f>
        <v>929.82456140350882</v>
      </c>
      <c r="N515" s="187"/>
      <c r="O515" s="64"/>
      <c r="P515" s="60"/>
      <c r="Q515" s="60"/>
      <c r="R515" s="184">
        <v>53</v>
      </c>
      <c r="S515" s="159"/>
      <c r="T515" s="59"/>
      <c r="U515" s="38">
        <f t="shared" ref="U515" si="3268">T514</f>
        <v>60</v>
      </c>
      <c r="V515" s="60"/>
      <c r="W515" s="62"/>
      <c r="X515" s="79">
        <f t="shared" si="3215"/>
        <v>15.497076023391813</v>
      </c>
      <c r="Y515" s="63">
        <f t="shared" ref="Y515" si="3269">X515*T514</f>
        <v>929.82456140350882</v>
      </c>
      <c r="Z515" s="64"/>
      <c r="AA515" s="38">
        <f t="shared" ref="AA515" si="3270">Z514</f>
        <v>65</v>
      </c>
      <c r="AB515" s="60"/>
      <c r="AC515" s="60"/>
      <c r="AD515" s="79">
        <f t="shared" si="3218"/>
        <v>14.304993252361673</v>
      </c>
      <c r="AE515" s="63">
        <f t="shared" ref="AE515" si="3271">AD515*Z514</f>
        <v>929.82456140350871</v>
      </c>
    </row>
    <row r="516" spans="1:31" ht="15.75" thickBot="1" x14ac:dyDescent="0.3">
      <c r="A516" s="3" t="s">
        <v>19</v>
      </c>
      <c r="B516" s="207">
        <f>(B517-C513)*1000</f>
        <v>110.51199999999994</v>
      </c>
      <c r="C516" s="208"/>
      <c r="D516" s="66"/>
      <c r="E516" s="40"/>
      <c r="F516" s="40"/>
      <c r="G516" s="40"/>
      <c r="H516" s="40"/>
      <c r="I516" s="40">
        <f t="shared" si="3248"/>
        <v>60</v>
      </c>
      <c r="J516" s="40"/>
      <c r="K516" s="41"/>
      <c r="L516" s="81"/>
      <c r="M516" s="40"/>
      <c r="N516" s="149"/>
      <c r="O516" s="42"/>
      <c r="P516" s="42"/>
      <c r="Q516" s="42"/>
      <c r="R516" s="42"/>
      <c r="S516" s="40"/>
      <c r="T516" s="42"/>
      <c r="U516" s="40">
        <f t="shared" si="3249"/>
        <v>60</v>
      </c>
      <c r="V516" s="42"/>
      <c r="W516" s="43"/>
      <c r="X516" s="83"/>
      <c r="Y516" s="42"/>
      <c r="Z516" s="42"/>
      <c r="AA516" s="40">
        <f t="shared" si="3250"/>
        <v>65</v>
      </c>
      <c r="AB516" s="42"/>
      <c r="AC516" s="42"/>
      <c r="AD516" s="83"/>
      <c r="AE516" s="42"/>
    </row>
    <row r="517" spans="1:31" x14ac:dyDescent="0.25">
      <c r="A517" s="214">
        <v>112</v>
      </c>
      <c r="B517" s="201">
        <v>42.741480000000003</v>
      </c>
      <c r="C517" s="204">
        <v>43.375276999999997</v>
      </c>
      <c r="D517" s="14"/>
      <c r="E517" s="9"/>
      <c r="F517" s="9"/>
      <c r="G517" s="7">
        <v>58</v>
      </c>
      <c r="H517" s="18"/>
      <c r="I517" s="8">
        <f t="shared" ref="I517" si="3272">H518</f>
        <v>60</v>
      </c>
      <c r="J517" s="9"/>
      <c r="K517" s="11"/>
      <c r="L517" s="79">
        <f t="shared" ref="L517" si="3273">IF(F518=0,0,G517/(F518/1000*H518))</f>
        <v>12.888888888888889</v>
      </c>
      <c r="M517" s="75">
        <f t="shared" ref="M517" si="3274">L517*H518</f>
        <v>773.33333333333337</v>
      </c>
      <c r="N517" s="147"/>
      <c r="O517" s="157"/>
      <c r="P517" s="46"/>
      <c r="Q517" s="46"/>
      <c r="R517" s="185">
        <v>58</v>
      </c>
      <c r="S517" s="156"/>
      <c r="T517" s="48"/>
      <c r="U517" s="8">
        <f t="shared" ref="U517" si="3275">T518</f>
        <v>60</v>
      </c>
      <c r="V517" s="49"/>
      <c r="W517" s="50"/>
      <c r="X517" s="79">
        <f t="shared" si="3224"/>
        <v>13.809523809523808</v>
      </c>
      <c r="Y517" s="127">
        <f t="shared" ref="Y517" si="3276">X517*T518</f>
        <v>828.57142857142856</v>
      </c>
      <c r="Z517" s="48"/>
      <c r="AA517" s="86">
        <f t="shared" ref="AA517" si="3277">Z518</f>
        <v>65</v>
      </c>
      <c r="AB517" s="49"/>
      <c r="AC517" s="49"/>
      <c r="AD517" s="87">
        <f t="shared" si="3227"/>
        <v>12.747252747252745</v>
      </c>
      <c r="AE517" s="51">
        <f t="shared" ref="AE517" si="3278">AD517*Z518</f>
        <v>828.57142857142844</v>
      </c>
    </row>
    <row r="518" spans="1:31" x14ac:dyDescent="0.25">
      <c r="A518" s="215"/>
      <c r="B518" s="202"/>
      <c r="C518" s="205"/>
      <c r="D518" s="15">
        <v>298.75</v>
      </c>
      <c r="E518" s="6">
        <v>289.21600000000001</v>
      </c>
      <c r="F518" s="6">
        <v>75</v>
      </c>
      <c r="G518" s="10"/>
      <c r="H518" s="19">
        <v>60</v>
      </c>
      <c r="I518" s="8">
        <f t="shared" ref="I518" si="3279">H518</f>
        <v>60</v>
      </c>
      <c r="J518" s="72">
        <f t="shared" si="3230"/>
        <v>68</v>
      </c>
      <c r="K518" s="33">
        <f t="shared" ref="K518" si="3280">(((H518)*(H518))/(12.96*D518))-((9.81*(F518/1000))/1500)</f>
        <v>0.92930959298000926</v>
      </c>
      <c r="L518" s="80"/>
      <c r="M518" s="44"/>
      <c r="N518" s="217" t="s">
        <v>47</v>
      </c>
      <c r="O518" s="58">
        <v>298.75</v>
      </c>
      <c r="P518" s="53">
        <v>288.17099999999999</v>
      </c>
      <c r="Q518" s="54">
        <v>70</v>
      </c>
      <c r="R518" s="55"/>
      <c r="S518" s="158"/>
      <c r="T518" s="52">
        <v>60</v>
      </c>
      <c r="U518" s="8">
        <f t="shared" ref="U518" si="3281">T518</f>
        <v>60</v>
      </c>
      <c r="V518" s="72">
        <f t="shared" si="3234"/>
        <v>73</v>
      </c>
      <c r="W518" s="56">
        <f t="shared" ref="W518" si="3282">(((T518)*(T518))/(12.96*O518))-((9.81*(Q518/1000))/1500)</f>
        <v>0.92934229298000925</v>
      </c>
      <c r="X518" s="82"/>
      <c r="Y518" s="128"/>
      <c r="Z518" s="52">
        <v>65</v>
      </c>
      <c r="AA518" s="8">
        <f t="shared" ref="AA518" si="3283">Z518</f>
        <v>65</v>
      </c>
      <c r="AB518" s="72">
        <f t="shared" si="3237"/>
        <v>97</v>
      </c>
      <c r="AC518" s="56">
        <f t="shared" ref="AC518" si="3284">(((Z518)*(Z518))/(12.96*O518))-((9.81*(Q518/1000))/1500)</f>
        <v>1.0907659202334832</v>
      </c>
      <c r="AD518" s="84"/>
      <c r="AE518" s="57"/>
    </row>
    <row r="519" spans="1:31" x14ac:dyDescent="0.25">
      <c r="A519" s="215"/>
      <c r="B519" s="202"/>
      <c r="C519" s="205"/>
      <c r="D519" s="34"/>
      <c r="E519" s="35"/>
      <c r="F519" s="35"/>
      <c r="G519" s="36">
        <v>14.989000000000001</v>
      </c>
      <c r="H519" s="37"/>
      <c r="I519" s="38">
        <f t="shared" ref="I519" si="3285">H518</f>
        <v>60</v>
      </c>
      <c r="J519" s="35"/>
      <c r="K519" s="39"/>
      <c r="L519" s="91">
        <f>IF(F520=0,0,G519/(ABS(F520-F518)/1000*H520))</f>
        <v>10.901090909090909</v>
      </c>
      <c r="M519" s="97">
        <f>L519*H520</f>
        <v>599.56000000000006</v>
      </c>
      <c r="N519" s="218"/>
      <c r="O519" s="64"/>
      <c r="P519" s="60"/>
      <c r="Q519" s="60"/>
      <c r="R519" s="184">
        <v>20</v>
      </c>
      <c r="S519" s="159"/>
      <c r="T519" s="59"/>
      <c r="U519" s="38">
        <f t="shared" ref="U519" si="3286">T518</f>
        <v>60</v>
      </c>
      <c r="V519" s="60"/>
      <c r="W519" s="62"/>
      <c r="X519" s="91">
        <f>IF(Q520=0,0,R519/(ABS(Q520-Q518)/1000*T520))</f>
        <v>12.121212121212121</v>
      </c>
      <c r="Y519" s="92">
        <f>X519*T520</f>
        <v>666.66666666666663</v>
      </c>
      <c r="Z519" s="59"/>
      <c r="AA519" s="38">
        <f t="shared" ref="AA519" si="3287">Z518</f>
        <v>65</v>
      </c>
      <c r="AB519" s="60"/>
      <c r="AC519" s="60"/>
      <c r="AD519" s="91">
        <f>IF(Q520=0,0,R519/(ABS(Q520-Q518)/1000*Z520))</f>
        <v>11.111111111111112</v>
      </c>
      <c r="AE519" s="108">
        <f t="shared" ref="AE519" si="3288">AD519*Z520</f>
        <v>666.66666666666674</v>
      </c>
    </row>
    <row r="520" spans="1:31" x14ac:dyDescent="0.25">
      <c r="A520" s="215"/>
      <c r="B520" s="202"/>
      <c r="C520" s="205"/>
      <c r="D520" s="15">
        <v>201.8</v>
      </c>
      <c r="E520" s="6">
        <v>206.76300000000001</v>
      </c>
      <c r="F520" s="6">
        <v>100</v>
      </c>
      <c r="G520" s="10"/>
      <c r="H520" s="19">
        <v>55</v>
      </c>
      <c r="I520" s="8">
        <f t="shared" ref="I520" si="3289">H520</f>
        <v>55</v>
      </c>
      <c r="J520" s="72">
        <f t="shared" si="3202"/>
        <v>77</v>
      </c>
      <c r="K520" s="33">
        <f t="shared" ref="K520" si="3290">(((H520)*(H520))/(12.96*D520))-((9.81*(F520/1000))/1500)</f>
        <v>1.1559886849710628</v>
      </c>
      <c r="L520" s="80"/>
      <c r="M520" s="44"/>
      <c r="N520" s="220"/>
      <c r="O520" s="58">
        <v>201</v>
      </c>
      <c r="P520" s="53">
        <v>201.77</v>
      </c>
      <c r="Q520" s="54">
        <v>100</v>
      </c>
      <c r="R520" s="55"/>
      <c r="S520" s="158"/>
      <c r="T520" s="52">
        <v>55</v>
      </c>
      <c r="U520" s="8">
        <f t="shared" ref="U520" si="3291">T520</f>
        <v>55</v>
      </c>
      <c r="V520" s="72">
        <f t="shared" si="3206"/>
        <v>78</v>
      </c>
      <c r="W520" s="56">
        <f t="shared" ref="W520" si="3292">(((T520)*(T520))/(12.96*O520))-((9.81*(Q520/1000))/1500)</f>
        <v>1.1605922379460722</v>
      </c>
      <c r="X520" s="82"/>
      <c r="Y520" s="128"/>
      <c r="Z520" s="52">
        <v>60</v>
      </c>
      <c r="AA520" s="8">
        <f t="shared" ref="AA520" si="3293">Z520</f>
        <v>60</v>
      </c>
      <c r="AB520" s="72">
        <f t="shared" si="3209"/>
        <v>112</v>
      </c>
      <c r="AC520" s="56">
        <f t="shared" ref="AC520" si="3294">(((Z520)*(Z520))/(12.96*O520))-((9.81*(Q520/1000))/1500)</f>
        <v>1.3813249939192924</v>
      </c>
      <c r="AD520" s="84"/>
      <c r="AE520" s="57"/>
    </row>
    <row r="521" spans="1:31" ht="15.75" thickBot="1" x14ac:dyDescent="0.3">
      <c r="A521" s="216"/>
      <c r="B521" s="203"/>
      <c r="C521" s="206"/>
      <c r="D521" s="34"/>
      <c r="E521" s="35"/>
      <c r="F521" s="35"/>
      <c r="G521" s="36">
        <v>65.031999999999996</v>
      </c>
      <c r="H521" s="37"/>
      <c r="I521" s="38">
        <f t="shared" ref="I521" si="3295">H520</f>
        <v>55</v>
      </c>
      <c r="J521" s="35"/>
      <c r="K521" s="39"/>
      <c r="L521" s="79">
        <f t="shared" ref="L521" si="3296">IF(F520=0,0,G521/(F520/1000*H520))</f>
        <v>11.824</v>
      </c>
      <c r="M521" s="75">
        <f t="shared" ref="M521" si="3297">L521*H520</f>
        <v>650.31999999999994</v>
      </c>
      <c r="N521" s="187"/>
      <c r="O521" s="64"/>
      <c r="P521" s="60"/>
      <c r="Q521" s="60"/>
      <c r="R521" s="184">
        <v>65.856999999999999</v>
      </c>
      <c r="S521" s="168" t="s">
        <v>37</v>
      </c>
      <c r="T521" s="59"/>
      <c r="U521" s="38">
        <f t="shared" ref="U521" si="3298">T520</f>
        <v>55</v>
      </c>
      <c r="V521" s="60"/>
      <c r="W521" s="62"/>
      <c r="X521" s="79">
        <f t="shared" si="3215"/>
        <v>11.974</v>
      </c>
      <c r="Y521" s="75">
        <f t="shared" ref="Y521" si="3299">X521*T520</f>
        <v>658.57</v>
      </c>
      <c r="Z521" s="76"/>
      <c r="AA521" s="109">
        <f t="shared" ref="AA521" si="3300">Z520</f>
        <v>60</v>
      </c>
      <c r="AB521" s="77"/>
      <c r="AC521" s="77"/>
      <c r="AD521" s="85">
        <f t="shared" si="3218"/>
        <v>10.976166666666666</v>
      </c>
      <c r="AE521" s="133">
        <f t="shared" ref="AE521" si="3301">AD521*Z520</f>
        <v>658.56999999999994</v>
      </c>
    </row>
    <row r="522" spans="1:31" ht="15.75" thickBot="1" x14ac:dyDescent="0.3">
      <c r="A522" s="3" t="s">
        <v>19</v>
      </c>
      <c r="B522" s="207">
        <f>(B523-C517)*1000</f>
        <v>0</v>
      </c>
      <c r="C522" s="208"/>
      <c r="D522" s="66"/>
      <c r="E522" s="40"/>
      <c r="F522" s="40"/>
      <c r="G522" s="40"/>
      <c r="H522" s="40"/>
      <c r="I522" s="40">
        <f t="shared" si="3248"/>
        <v>55</v>
      </c>
      <c r="J522" s="40"/>
      <c r="K522" s="41"/>
      <c r="L522" s="81"/>
      <c r="M522" s="40"/>
      <c r="N522" s="149"/>
      <c r="O522" s="42"/>
      <c r="P522" s="42"/>
      <c r="Q522" s="42"/>
      <c r="R522" s="42"/>
      <c r="S522" s="40"/>
      <c r="T522" s="42"/>
      <c r="U522" s="40">
        <f t="shared" si="3249"/>
        <v>55</v>
      </c>
      <c r="V522" s="42"/>
      <c r="W522" s="43"/>
      <c r="X522" s="83"/>
      <c r="Y522" s="42"/>
      <c r="Z522" s="42"/>
      <c r="AA522" s="40">
        <f t="shared" si="3250"/>
        <v>60</v>
      </c>
      <c r="AB522" s="42"/>
      <c r="AC522" s="42"/>
      <c r="AD522" s="83"/>
      <c r="AE522" s="42"/>
    </row>
    <row r="523" spans="1:31" x14ac:dyDescent="0.25">
      <c r="A523" s="198">
        <v>113</v>
      </c>
      <c r="B523" s="201">
        <v>43.375276999999997</v>
      </c>
      <c r="C523" s="204">
        <v>43.922328999999998</v>
      </c>
      <c r="D523" s="14"/>
      <c r="E523" s="9"/>
      <c r="F523" s="9"/>
      <c r="G523" s="7">
        <v>63.731000000000002</v>
      </c>
      <c r="H523" s="18"/>
      <c r="I523" s="8">
        <f t="shared" ref="I523" si="3302">H524</f>
        <v>55</v>
      </c>
      <c r="J523" s="9"/>
      <c r="K523" s="11"/>
      <c r="L523" s="79">
        <f t="shared" ref="L523" si="3303">IF(F524=0,0,G523/(F524/1000*H524))</f>
        <v>11.823933209647494</v>
      </c>
      <c r="M523" s="75">
        <f t="shared" ref="M523" si="3304">L523*H524</f>
        <v>650.31632653061217</v>
      </c>
      <c r="N523" s="147"/>
      <c r="O523" s="157"/>
      <c r="P523" s="46"/>
      <c r="Q523" s="46"/>
      <c r="R523" s="185">
        <v>64.540000000000006</v>
      </c>
      <c r="S523" s="169" t="s">
        <v>37</v>
      </c>
      <c r="T523" s="48"/>
      <c r="U523" s="8">
        <f t="shared" ref="U523" si="3305">T524</f>
        <v>55</v>
      </c>
      <c r="V523" s="49"/>
      <c r="W523" s="50"/>
      <c r="X523" s="79">
        <f t="shared" si="3224"/>
        <v>11.974025974025974</v>
      </c>
      <c r="Y523" s="51">
        <f t="shared" ref="Y523" si="3306">X523*T524</f>
        <v>658.57142857142856</v>
      </c>
      <c r="Z523" s="157"/>
      <c r="AA523" s="8">
        <f t="shared" ref="AA523" si="3307">Z524</f>
        <v>60</v>
      </c>
      <c r="AB523" s="46"/>
      <c r="AC523" s="46"/>
      <c r="AD523" s="79">
        <f t="shared" si="3227"/>
        <v>10.976190476190478</v>
      </c>
      <c r="AE523" s="51">
        <f t="shared" ref="AE523" si="3308">AD523*Z524</f>
        <v>658.57142857142867</v>
      </c>
    </row>
    <row r="524" spans="1:31" x14ac:dyDescent="0.25">
      <c r="A524" s="199"/>
      <c r="B524" s="202"/>
      <c r="C524" s="205"/>
      <c r="D524" s="15">
        <v>215.89</v>
      </c>
      <c r="E524" s="6">
        <v>424.03800000000001</v>
      </c>
      <c r="F524" s="6">
        <v>98</v>
      </c>
      <c r="G524" s="10"/>
      <c r="H524" s="19">
        <v>55</v>
      </c>
      <c r="I524" s="8">
        <f t="shared" ref="I524" si="3309">H524</f>
        <v>55</v>
      </c>
      <c r="J524" s="72">
        <f t="shared" si="3230"/>
        <v>68</v>
      </c>
      <c r="K524" s="33">
        <f t="shared" ref="K524" si="3310">(((H524)*(H524))/(12.96*D524))-((9.81*(F524/1000))/1500)</f>
        <v>1.0805138061436865</v>
      </c>
      <c r="L524" s="80"/>
      <c r="M524" s="44"/>
      <c r="N524" s="148"/>
      <c r="O524" s="58">
        <v>215.89</v>
      </c>
      <c r="P524" s="53">
        <f t="shared" ref="P524" si="3311">(C523-B523)*1000-(R523+R525)</f>
        <v>423.5120000000008</v>
      </c>
      <c r="Q524" s="54">
        <v>98</v>
      </c>
      <c r="R524" s="55"/>
      <c r="S524" s="158"/>
      <c r="T524" s="52">
        <v>55</v>
      </c>
      <c r="U524" s="8">
        <f t="shared" ref="U524" si="3312">T524</f>
        <v>55</v>
      </c>
      <c r="V524" s="72">
        <f t="shared" si="3234"/>
        <v>68</v>
      </c>
      <c r="W524" s="56">
        <f t="shared" ref="W524" si="3313">(((T524)*(T524))/(12.96*O524))-((9.81*(Q524/1000))/1500)</f>
        <v>1.0805138061436865</v>
      </c>
      <c r="X524" s="82"/>
      <c r="Y524" s="57"/>
      <c r="Z524" s="58">
        <v>60</v>
      </c>
      <c r="AA524" s="8">
        <f t="shared" ref="AA524" si="3314">Z524</f>
        <v>60</v>
      </c>
      <c r="AB524" s="72">
        <f t="shared" si="3237"/>
        <v>99</v>
      </c>
      <c r="AC524" s="56">
        <f t="shared" ref="AC524" si="3315">(((Z524)*(Z524))/(12.96*O524))-((9.81*(Q524/1000))/1500)</f>
        <v>1.2860225557412468</v>
      </c>
      <c r="AD524" s="84"/>
      <c r="AE524" s="57"/>
    </row>
    <row r="525" spans="1:31" ht="15.75" thickBot="1" x14ac:dyDescent="0.3">
      <c r="A525" s="200"/>
      <c r="B525" s="203"/>
      <c r="C525" s="206"/>
      <c r="D525" s="34"/>
      <c r="E525" s="35"/>
      <c r="F525" s="35"/>
      <c r="G525" s="36">
        <v>59</v>
      </c>
      <c r="H525" s="37"/>
      <c r="I525" s="38">
        <f t="shared" ref="I525" si="3316">H524</f>
        <v>55</v>
      </c>
      <c r="J525" s="35"/>
      <c r="K525" s="39"/>
      <c r="L525" s="79">
        <f t="shared" ref="L525" si="3317">IF(F524=0,0,G525/(F524/1000*H524))</f>
        <v>10.946196660482373</v>
      </c>
      <c r="M525" s="75">
        <f t="shared" ref="M525" si="3318">L525*H524</f>
        <v>602.04081632653049</v>
      </c>
      <c r="N525" s="187"/>
      <c r="O525" s="64"/>
      <c r="P525" s="60"/>
      <c r="Q525" s="60"/>
      <c r="R525" s="184">
        <v>59</v>
      </c>
      <c r="S525" s="159"/>
      <c r="T525" s="59"/>
      <c r="U525" s="38">
        <f t="shared" ref="U525" si="3319">T524</f>
        <v>55</v>
      </c>
      <c r="V525" s="60"/>
      <c r="W525" s="62"/>
      <c r="X525" s="79">
        <f t="shared" si="3243"/>
        <v>10.946196660482373</v>
      </c>
      <c r="Y525" s="63">
        <f t="shared" ref="Y525" si="3320">X525*T524</f>
        <v>602.04081632653049</v>
      </c>
      <c r="Z525" s="64"/>
      <c r="AA525" s="38">
        <f t="shared" ref="AA525" si="3321">Z524</f>
        <v>60</v>
      </c>
      <c r="AB525" s="60"/>
      <c r="AC525" s="60"/>
      <c r="AD525" s="79">
        <f t="shared" si="3246"/>
        <v>10.034013605442176</v>
      </c>
      <c r="AE525" s="63">
        <f t="shared" ref="AE525" si="3322">AD525*Z524</f>
        <v>602.0408163265306</v>
      </c>
    </row>
    <row r="526" spans="1:31" ht="15.75" thickBot="1" x14ac:dyDescent="0.3">
      <c r="A526" s="3" t="s">
        <v>19</v>
      </c>
      <c r="B526" s="207">
        <f>(B527-C523)*1000</f>
        <v>28.071000000004176</v>
      </c>
      <c r="C526" s="208"/>
      <c r="D526" s="66"/>
      <c r="E526" s="40"/>
      <c r="F526" s="40"/>
      <c r="G526" s="40"/>
      <c r="H526" s="40"/>
      <c r="I526" s="40">
        <f t="shared" si="3248"/>
        <v>60</v>
      </c>
      <c r="J526" s="40"/>
      <c r="K526" s="41"/>
      <c r="L526" s="81"/>
      <c r="M526" s="40"/>
      <c r="N526" s="149"/>
      <c r="O526" s="42"/>
      <c r="P526" s="42"/>
      <c r="Q526" s="42"/>
      <c r="R526" s="42"/>
      <c r="S526" s="40"/>
      <c r="T526" s="42"/>
      <c r="U526" s="40">
        <f t="shared" si="3249"/>
        <v>60</v>
      </c>
      <c r="V526" s="42"/>
      <c r="W526" s="43"/>
      <c r="X526" s="83"/>
      <c r="Y526" s="42"/>
      <c r="Z526" s="42"/>
      <c r="AA526" s="40">
        <f t="shared" si="3250"/>
        <v>65</v>
      </c>
      <c r="AB526" s="42"/>
      <c r="AC526" s="42"/>
      <c r="AD526" s="83"/>
      <c r="AE526" s="42"/>
    </row>
    <row r="527" spans="1:31" x14ac:dyDescent="0.25">
      <c r="A527" s="198">
        <v>114</v>
      </c>
      <c r="B527" s="211">
        <v>43.950400000000002</v>
      </c>
      <c r="C527" s="204">
        <v>44.426467000000002</v>
      </c>
      <c r="D527" s="14"/>
      <c r="E527" s="9"/>
      <c r="F527" s="9"/>
      <c r="G527" s="7">
        <v>59</v>
      </c>
      <c r="H527" s="18"/>
      <c r="I527" s="8">
        <f t="shared" ref="I527" si="3323">H528</f>
        <v>60</v>
      </c>
      <c r="J527" s="9"/>
      <c r="K527" s="11"/>
      <c r="L527" s="79">
        <f t="shared" ref="L527" si="3324">IF(F528=0,0,G527/(F528/1000*H528))</f>
        <v>13.849765258215964</v>
      </c>
      <c r="M527" s="75">
        <f t="shared" ref="M527" si="3325">L527*H528</f>
        <v>830.98591549295782</v>
      </c>
      <c r="N527" s="147"/>
      <c r="O527" s="157"/>
      <c r="P527" s="46"/>
      <c r="Q527" s="46"/>
      <c r="R527" s="185">
        <v>59</v>
      </c>
      <c r="S527" s="156"/>
      <c r="T527" s="48"/>
      <c r="U527" s="8">
        <f t="shared" ref="U527" si="3326">T528</f>
        <v>60</v>
      </c>
      <c r="V527" s="49"/>
      <c r="W527" s="50"/>
      <c r="X527" s="79">
        <f t="shared" si="3196"/>
        <v>9.8333333333333339</v>
      </c>
      <c r="Y527" s="51">
        <f t="shared" ref="Y527" si="3327">X527*T528</f>
        <v>590</v>
      </c>
      <c r="Z527" s="157"/>
      <c r="AA527" s="8">
        <f t="shared" ref="AA527" si="3328">Z528</f>
        <v>65</v>
      </c>
      <c r="AB527" s="46"/>
      <c r="AC527" s="46"/>
      <c r="AD527" s="79">
        <f t="shared" si="3199"/>
        <v>9.0769230769230766</v>
      </c>
      <c r="AE527" s="51">
        <f t="shared" ref="AE527" si="3329">AD527*Z528</f>
        <v>590</v>
      </c>
    </row>
    <row r="528" spans="1:31" x14ac:dyDescent="0.25">
      <c r="A528" s="199"/>
      <c r="B528" s="212"/>
      <c r="C528" s="205"/>
      <c r="D528" s="15">
        <v>249.69</v>
      </c>
      <c r="E528" s="6">
        <v>353.07900000000001</v>
      </c>
      <c r="F528" s="6">
        <v>71</v>
      </c>
      <c r="G528" s="10"/>
      <c r="H528" s="19">
        <v>60</v>
      </c>
      <c r="I528" s="8">
        <f t="shared" ref="I528" si="3330">H528</f>
        <v>60</v>
      </c>
      <c r="J528" s="72">
        <f t="shared" si="3202"/>
        <v>100</v>
      </c>
      <c r="K528" s="33">
        <f t="shared" ref="K528" si="3331">(((H528)*(H528))/(12.96*D528))-((9.81*(F528/1000))/1500)</f>
        <v>1.1120262594544346</v>
      </c>
      <c r="L528" s="80"/>
      <c r="M528" s="44"/>
      <c r="N528" s="148"/>
      <c r="O528" s="58">
        <v>249.69</v>
      </c>
      <c r="P528" s="53">
        <f t="shared" ref="P528" si="3332">(C527-B527)*1000-(R527+R529)</f>
        <v>353.06700000000046</v>
      </c>
      <c r="Q528" s="54">
        <v>100</v>
      </c>
      <c r="R528" s="55"/>
      <c r="S528" s="158"/>
      <c r="T528" s="52">
        <v>60</v>
      </c>
      <c r="U528" s="8">
        <f t="shared" ref="U528" si="3333">T528</f>
        <v>60</v>
      </c>
      <c r="V528" s="72">
        <f t="shared" si="3206"/>
        <v>71</v>
      </c>
      <c r="W528" s="56">
        <f t="shared" ref="W528" si="3334">(((T528)*(T528))/(12.96*O528))-((9.81*(Q528/1000))/1500)</f>
        <v>1.1118365994544346</v>
      </c>
      <c r="X528" s="82"/>
      <c r="Y528" s="57"/>
      <c r="Z528" s="58">
        <v>65</v>
      </c>
      <c r="AA528" s="8">
        <f t="shared" ref="AA528" si="3335">Z528</f>
        <v>65</v>
      </c>
      <c r="AB528" s="72">
        <f t="shared" si="3209"/>
        <v>100</v>
      </c>
      <c r="AC528" s="56">
        <f t="shared" ref="AC528" si="3336">(((Z528)*(Z528))/(12.96*O528))-((9.81*(Q528/1000))/1500)</f>
        <v>1.304977328526385</v>
      </c>
      <c r="AD528" s="84"/>
      <c r="AE528" s="57"/>
    </row>
    <row r="529" spans="1:31" ht="15.75" thickBot="1" x14ac:dyDescent="0.3">
      <c r="A529" s="200"/>
      <c r="B529" s="213"/>
      <c r="C529" s="206"/>
      <c r="D529" s="34"/>
      <c r="E529" s="35"/>
      <c r="F529" s="35"/>
      <c r="G529" s="36">
        <v>64</v>
      </c>
      <c r="H529" s="37"/>
      <c r="I529" s="38">
        <f t="shared" ref="I529" si="3337">H528</f>
        <v>60</v>
      </c>
      <c r="J529" s="35"/>
      <c r="K529" s="39"/>
      <c r="L529" s="79">
        <f t="shared" ref="L529" si="3338">IF(F528=0,0,G529/(F528/1000*H528))</f>
        <v>15.023474178403756</v>
      </c>
      <c r="M529" s="75">
        <f t="shared" ref="M529" si="3339">L529*H528</f>
        <v>901.4084507042254</v>
      </c>
      <c r="N529" s="187"/>
      <c r="O529" s="64"/>
      <c r="P529" s="60"/>
      <c r="Q529" s="60"/>
      <c r="R529" s="184">
        <v>64</v>
      </c>
      <c r="S529" s="159"/>
      <c r="T529" s="59"/>
      <c r="U529" s="38">
        <f t="shared" ref="U529" si="3340">T528</f>
        <v>60</v>
      </c>
      <c r="V529" s="60"/>
      <c r="W529" s="62"/>
      <c r="X529" s="79">
        <f t="shared" si="3215"/>
        <v>10.666666666666666</v>
      </c>
      <c r="Y529" s="63">
        <f t="shared" ref="Y529" si="3341">X529*T528</f>
        <v>640</v>
      </c>
      <c r="Z529" s="64"/>
      <c r="AA529" s="38">
        <f t="shared" ref="AA529" si="3342">Z528</f>
        <v>65</v>
      </c>
      <c r="AB529" s="60"/>
      <c r="AC529" s="60"/>
      <c r="AD529" s="79">
        <f t="shared" si="3218"/>
        <v>9.8461538461538467</v>
      </c>
      <c r="AE529" s="63">
        <f t="shared" ref="AE529" si="3343">AD529*Z528</f>
        <v>640</v>
      </c>
    </row>
    <row r="530" spans="1:31" ht="15.75" thickBot="1" x14ac:dyDescent="0.3">
      <c r="A530" s="3" t="s">
        <v>19</v>
      </c>
      <c r="B530" s="207">
        <f>(B531-C527)*1000</f>
        <v>179.06699999999631</v>
      </c>
      <c r="C530" s="208"/>
      <c r="D530" s="66"/>
      <c r="E530" s="40"/>
      <c r="F530" s="40"/>
      <c r="G530" s="40"/>
      <c r="H530" s="40"/>
      <c r="I530" s="40">
        <f t="shared" si="3248"/>
        <v>60</v>
      </c>
      <c r="J530" s="40"/>
      <c r="K530" s="41"/>
      <c r="L530" s="81"/>
      <c r="M530" s="40"/>
      <c r="N530" s="149"/>
      <c r="O530" s="42"/>
      <c r="P530" s="42"/>
      <c r="Q530" s="42"/>
      <c r="R530" s="42"/>
      <c r="S530" s="40"/>
      <c r="T530" s="42"/>
      <c r="U530" s="40">
        <f t="shared" si="3249"/>
        <v>60</v>
      </c>
      <c r="V530" s="42"/>
      <c r="W530" s="43"/>
      <c r="X530" s="83"/>
      <c r="Y530" s="42"/>
      <c r="Z530" s="42"/>
      <c r="AA530" s="40">
        <f t="shared" si="3250"/>
        <v>65</v>
      </c>
      <c r="AB530" s="42"/>
      <c r="AC530" s="42"/>
      <c r="AD530" s="83"/>
      <c r="AE530" s="42"/>
    </row>
    <row r="531" spans="1:31" x14ac:dyDescent="0.25">
      <c r="A531" s="214">
        <v>115</v>
      </c>
      <c r="B531" s="201">
        <v>44.605533999999999</v>
      </c>
      <c r="C531" s="204">
        <v>45.425311000000001</v>
      </c>
      <c r="D531" s="14"/>
      <c r="E531" s="9"/>
      <c r="F531" s="9"/>
      <c r="G531" s="7">
        <v>20</v>
      </c>
      <c r="H531" s="18"/>
      <c r="I531" s="8">
        <f t="shared" ref="I531" si="3344">H532</f>
        <v>60</v>
      </c>
      <c r="J531" s="9"/>
      <c r="K531" s="11"/>
      <c r="L531" s="79">
        <f t="shared" ref="L531" si="3345">IF(F532=0,0,G531/(F532/1000*H532))</f>
        <v>12.820512820512821</v>
      </c>
      <c r="M531" s="75">
        <f t="shared" ref="M531" si="3346">L531*H532</f>
        <v>769.23076923076928</v>
      </c>
      <c r="N531" s="147"/>
      <c r="O531" s="157"/>
      <c r="P531" s="46"/>
      <c r="Q531" s="46"/>
      <c r="R531" s="185">
        <v>20</v>
      </c>
      <c r="S531" s="156"/>
      <c r="T531" s="48"/>
      <c r="U531" s="8">
        <f t="shared" ref="U531" si="3347">T532</f>
        <v>60</v>
      </c>
      <c r="V531" s="49"/>
      <c r="W531" s="50"/>
      <c r="X531" s="79">
        <f t="shared" si="3224"/>
        <v>12.820512820512821</v>
      </c>
      <c r="Y531" s="51">
        <f t="shared" ref="Y531" si="3348">X531*T532</f>
        <v>769.23076923076928</v>
      </c>
      <c r="Z531" s="157"/>
      <c r="AA531" s="8">
        <f t="shared" ref="AA531" si="3349">Z532</f>
        <v>65</v>
      </c>
      <c r="AB531" s="46"/>
      <c r="AC531" s="46"/>
      <c r="AD531" s="79">
        <f t="shared" si="3227"/>
        <v>11.834319526627219</v>
      </c>
      <c r="AE531" s="51">
        <f t="shared" ref="AE531" si="3350">AD531*Z532</f>
        <v>769.23076923076928</v>
      </c>
    </row>
    <row r="532" spans="1:31" x14ac:dyDescent="0.25">
      <c r="A532" s="215"/>
      <c r="B532" s="202"/>
      <c r="C532" s="205"/>
      <c r="D532" s="15">
        <v>691</v>
      </c>
      <c r="E532" s="6">
        <v>397.00599999999997</v>
      </c>
      <c r="F532" s="6">
        <v>26</v>
      </c>
      <c r="G532" s="10"/>
      <c r="H532" s="19">
        <v>60</v>
      </c>
      <c r="I532" s="8">
        <f t="shared" ref="I532" si="3351">H532</f>
        <v>60</v>
      </c>
      <c r="J532" s="72">
        <f t="shared" si="3230"/>
        <v>36</v>
      </c>
      <c r="K532" s="33">
        <f t="shared" ref="K532" si="3352">(((H532)*(H532))/(12.96*D532))-((9.81*(F532/1000))/1500)</f>
        <v>0.40182384969287666</v>
      </c>
      <c r="L532" s="80"/>
      <c r="M532" s="44"/>
      <c r="N532" s="148"/>
      <c r="O532" s="58">
        <v>691</v>
      </c>
      <c r="P532" s="53">
        <v>397.61900000000003</v>
      </c>
      <c r="Q532" s="54">
        <v>26</v>
      </c>
      <c r="R532" s="55"/>
      <c r="S532" s="158"/>
      <c r="T532" s="52">
        <v>60</v>
      </c>
      <c r="U532" s="8">
        <f t="shared" ref="U532" si="3353">T532</f>
        <v>60</v>
      </c>
      <c r="V532" s="72">
        <f t="shared" si="3234"/>
        <v>36</v>
      </c>
      <c r="W532" s="56">
        <f t="shared" ref="W532" si="3354">(((T532)*(T532))/(12.96*O532))-((9.81*(Q532/1000))/1500)</f>
        <v>0.40182384969287666</v>
      </c>
      <c r="X532" s="82"/>
      <c r="Y532" s="57"/>
      <c r="Z532" s="58">
        <v>65</v>
      </c>
      <c r="AA532" s="8">
        <f t="shared" ref="AA532" si="3355">Z532</f>
        <v>65</v>
      </c>
      <c r="AB532" s="72">
        <f t="shared" si="3237"/>
        <v>47</v>
      </c>
      <c r="AC532" s="56">
        <f t="shared" ref="AC532" si="3356">(((Z532)*(Z532))/(12.96*O532))-((9.81*(Q532/1000))/1500)</f>
        <v>0.47161445554233439</v>
      </c>
      <c r="AD532" s="84"/>
      <c r="AE532" s="57"/>
    </row>
    <row r="533" spans="1:31" x14ac:dyDescent="0.25">
      <c r="A533" s="215"/>
      <c r="B533" s="202"/>
      <c r="C533" s="205"/>
      <c r="D533" s="34"/>
      <c r="E533" s="35"/>
      <c r="F533" s="35"/>
      <c r="G533" s="36">
        <v>21.256</v>
      </c>
      <c r="H533" s="37"/>
      <c r="I533" s="38">
        <f t="shared" ref="I533" si="3357">H532</f>
        <v>60</v>
      </c>
      <c r="J533" s="35"/>
      <c r="K533" s="39"/>
      <c r="L533" s="91">
        <f>G533/(ABS(F534-F532)/1000*H534)</f>
        <v>13.625641025641027</v>
      </c>
      <c r="M533" s="97">
        <f>L533*H534</f>
        <v>817.53846153846166</v>
      </c>
      <c r="N533" s="187"/>
      <c r="O533" s="64"/>
      <c r="P533" s="60"/>
      <c r="Q533" s="60"/>
      <c r="R533" s="184">
        <v>20</v>
      </c>
      <c r="S533" s="159"/>
      <c r="T533" s="59"/>
      <c r="U533" s="38">
        <f t="shared" ref="U533" si="3358">T532</f>
        <v>60</v>
      </c>
      <c r="V533" s="60"/>
      <c r="W533" s="62"/>
      <c r="X533" s="91">
        <f>R533/(ABS(Q534-Q532)/1000*T534)</f>
        <v>12.820512820512821</v>
      </c>
      <c r="Y533" s="63">
        <f t="shared" ref="Y533" si="3359">X533*T532</f>
        <v>769.23076923076928</v>
      </c>
      <c r="Z533" s="64"/>
      <c r="AA533" s="38">
        <f t="shared" ref="AA533" si="3360">Z532</f>
        <v>65</v>
      </c>
      <c r="AB533" s="60"/>
      <c r="AC533" s="60"/>
      <c r="AD533" s="91">
        <f>R533/(ABS(Q534-Q532)/1000*Z534)</f>
        <v>11.834319526627219</v>
      </c>
      <c r="AE533" s="63">
        <f t="shared" ref="AE533" si="3361">AD533*Z532</f>
        <v>769.23076923076928</v>
      </c>
    </row>
    <row r="534" spans="1:31" x14ac:dyDescent="0.25">
      <c r="A534" s="215"/>
      <c r="B534" s="202"/>
      <c r="C534" s="205"/>
      <c r="D534" s="15">
        <v>1040</v>
      </c>
      <c r="E534" s="6">
        <v>77.777000000000001</v>
      </c>
      <c r="F534" s="6">
        <v>0</v>
      </c>
      <c r="G534" s="10"/>
      <c r="H534" s="19">
        <v>60</v>
      </c>
      <c r="I534" s="8">
        <f t="shared" ref="I534" si="3362">H534</f>
        <v>60</v>
      </c>
      <c r="J534" s="72">
        <f t="shared" si="3202"/>
        <v>41</v>
      </c>
      <c r="K534" s="33">
        <f t="shared" ref="K534" si="3363">(((H534)*(H534))/(12.96*D534))-((9.81*(F534/1000))/1500)</f>
        <v>0.26709401709401709</v>
      </c>
      <c r="L534" s="80"/>
      <c r="M534" s="44"/>
      <c r="N534" s="148"/>
      <c r="O534" s="58">
        <v>1040</v>
      </c>
      <c r="P534" s="53">
        <v>78.385999999999996</v>
      </c>
      <c r="Q534" s="54">
        <v>0</v>
      </c>
      <c r="R534" s="55"/>
      <c r="S534" s="158"/>
      <c r="T534" s="52">
        <v>60</v>
      </c>
      <c r="U534" s="8">
        <f t="shared" ref="U534" si="3364">T534</f>
        <v>60</v>
      </c>
      <c r="V534" s="72">
        <f t="shared" si="3206"/>
        <v>41</v>
      </c>
      <c r="W534" s="56">
        <f t="shared" ref="W534" si="3365">(((T534)*(T534))/(12.96*O534))-((9.81*(Q534/1000))/1500)</f>
        <v>0.26709401709401709</v>
      </c>
      <c r="X534" s="82"/>
      <c r="Y534" s="57"/>
      <c r="Z534" s="58">
        <v>65</v>
      </c>
      <c r="AA534" s="8">
        <f t="shared" ref="AA534" si="3366">Z534</f>
        <v>65</v>
      </c>
      <c r="AB534" s="72">
        <f t="shared" si="3209"/>
        <v>48</v>
      </c>
      <c r="AC534" s="56">
        <f t="shared" ref="AC534" si="3367">(((Z534)*(Z534))/(12.96*O534))-((9.81*(Q534/1000))/1500)</f>
        <v>0.3134645061728395</v>
      </c>
      <c r="AD534" s="84"/>
      <c r="AE534" s="57"/>
    </row>
    <row r="535" spans="1:31" x14ac:dyDescent="0.25">
      <c r="A535" s="215"/>
      <c r="B535" s="202"/>
      <c r="C535" s="205"/>
      <c r="D535" s="34"/>
      <c r="E535" s="35"/>
      <c r="F535" s="35"/>
      <c r="G535" s="36">
        <v>50.027000000000001</v>
      </c>
      <c r="H535" s="37"/>
      <c r="I535" s="38">
        <f t="shared" ref="I535" si="3368">H534</f>
        <v>60</v>
      </c>
      <c r="J535" s="35"/>
      <c r="K535" s="39"/>
      <c r="L535" s="91">
        <f>G535/(ABS(F536-F534)/1000*H536)</f>
        <v>8.3378333333333341</v>
      </c>
      <c r="M535" s="97">
        <f>L535*H536</f>
        <v>500.27000000000004</v>
      </c>
      <c r="N535" s="187"/>
      <c r="O535" s="64"/>
      <c r="P535" s="60"/>
      <c r="Q535" s="60"/>
      <c r="R535" s="184">
        <v>50</v>
      </c>
      <c r="S535" s="159"/>
      <c r="T535" s="59"/>
      <c r="U535" s="38">
        <f t="shared" ref="U535" si="3369">T534</f>
        <v>60</v>
      </c>
      <c r="V535" s="60"/>
      <c r="W535" s="62"/>
      <c r="X535" s="91">
        <f>R535/(ABS(Q536-Q534)/1000*T536)</f>
        <v>8.3333333333333339</v>
      </c>
      <c r="Y535" s="63">
        <f t="shared" ref="Y535" si="3370">X535*T534</f>
        <v>500.00000000000006</v>
      </c>
      <c r="Z535" s="64"/>
      <c r="AA535" s="38">
        <f t="shared" ref="AA535" si="3371">Z534</f>
        <v>65</v>
      </c>
      <c r="AB535" s="60"/>
      <c r="AC535" s="60"/>
      <c r="AD535" s="91">
        <f>R535/(ABS(Q536-Q534)/1000*Z536)</f>
        <v>7.6923076923076925</v>
      </c>
      <c r="AE535" s="63">
        <f t="shared" ref="AE535" si="3372">AD535*Z534</f>
        <v>500</v>
      </c>
    </row>
    <row r="536" spans="1:31" x14ac:dyDescent="0.25">
      <c r="A536" s="215"/>
      <c r="B536" s="202"/>
      <c r="C536" s="205"/>
      <c r="D536" s="15">
        <v>250</v>
      </c>
      <c r="E536" s="6">
        <v>199.75800000000001</v>
      </c>
      <c r="F536" s="6">
        <v>100</v>
      </c>
      <c r="G536" s="10"/>
      <c r="H536" s="19">
        <v>60</v>
      </c>
      <c r="I536" s="8">
        <f t="shared" ref="I536" si="3373">H536</f>
        <v>60</v>
      </c>
      <c r="J536" s="72">
        <f t="shared" si="3230"/>
        <v>70</v>
      </c>
      <c r="K536" s="33">
        <f t="shared" ref="K536" si="3374">(((H536)*(H536))/(12.96*D536))-((9.81*(F536/1000))/1500)</f>
        <v>1.1104571111111112</v>
      </c>
      <c r="L536" s="80"/>
      <c r="M536" s="44"/>
      <c r="N536" s="148"/>
      <c r="O536" s="58">
        <v>250</v>
      </c>
      <c r="P536" s="53">
        <v>199.77199999999999</v>
      </c>
      <c r="Q536" s="54">
        <v>100</v>
      </c>
      <c r="R536" s="55"/>
      <c r="S536" s="158"/>
      <c r="T536" s="52">
        <v>60</v>
      </c>
      <c r="U536" s="8">
        <f t="shared" ref="U536" si="3375">T536</f>
        <v>60</v>
      </c>
      <c r="V536" s="72">
        <f t="shared" si="3234"/>
        <v>70</v>
      </c>
      <c r="W536" s="56">
        <f t="shared" ref="W536" si="3376">(((T536)*(T536))/(12.96*O536))-((9.81*(Q536/1000))/1500)</f>
        <v>1.1104571111111112</v>
      </c>
      <c r="X536" s="82"/>
      <c r="Y536" s="57"/>
      <c r="Z536" s="58">
        <v>65</v>
      </c>
      <c r="AA536" s="8">
        <f t="shared" ref="AA536" si="3377">Z536</f>
        <v>65</v>
      </c>
      <c r="AB536" s="72">
        <f t="shared" si="3237"/>
        <v>100</v>
      </c>
      <c r="AC536" s="56">
        <f t="shared" ref="AC536" si="3378">(((Z536)*(Z536))/(12.96*O536))-((9.81*(Q536/1000))/1500)</f>
        <v>1.3033583456790123</v>
      </c>
      <c r="AD536" s="84"/>
      <c r="AE536" s="57"/>
    </row>
    <row r="537" spans="1:31" ht="15.75" thickBot="1" x14ac:dyDescent="0.3">
      <c r="A537" s="216"/>
      <c r="B537" s="203"/>
      <c r="C537" s="206"/>
      <c r="D537" s="34"/>
      <c r="E537" s="35"/>
      <c r="F537" s="35"/>
      <c r="G537" s="36">
        <v>54</v>
      </c>
      <c r="H537" s="37"/>
      <c r="I537" s="38">
        <f t="shared" ref="I537" si="3379">H536</f>
        <v>60</v>
      </c>
      <c r="J537" s="35"/>
      <c r="K537" s="39"/>
      <c r="L537" s="79">
        <f t="shared" ref="L537" si="3380">IF(F536=0,0,G537/(F536/1000*H536))</f>
        <v>9</v>
      </c>
      <c r="M537" s="75">
        <f t="shared" ref="M537" si="3381">L537*H536</f>
        <v>540</v>
      </c>
      <c r="N537" s="187"/>
      <c r="O537" s="64"/>
      <c r="P537" s="60"/>
      <c r="Q537" s="60"/>
      <c r="R537" s="184">
        <v>54</v>
      </c>
      <c r="S537" s="159"/>
      <c r="T537" s="59"/>
      <c r="U537" s="38">
        <f t="shared" ref="U537" si="3382">T536</f>
        <v>60</v>
      </c>
      <c r="V537" s="60"/>
      <c r="W537" s="62"/>
      <c r="X537" s="79">
        <f t="shared" si="3243"/>
        <v>9</v>
      </c>
      <c r="Y537" s="63">
        <f t="shared" ref="Y537" si="3383">X537*T536</f>
        <v>540</v>
      </c>
      <c r="Z537" s="64"/>
      <c r="AA537" s="38">
        <f t="shared" ref="AA537" si="3384">Z536</f>
        <v>65</v>
      </c>
      <c r="AB537" s="60"/>
      <c r="AC537" s="60"/>
      <c r="AD537" s="79">
        <f t="shared" si="3246"/>
        <v>8.3076923076923084</v>
      </c>
      <c r="AE537" s="63">
        <f t="shared" ref="AE537" si="3385">AD537*Z536</f>
        <v>540</v>
      </c>
    </row>
    <row r="538" spans="1:31" ht="15.75" thickBot="1" x14ac:dyDescent="0.3">
      <c r="A538" s="3" t="s">
        <v>19</v>
      </c>
      <c r="B538" s="207">
        <f>(B539-C531)*1000</f>
        <v>63.949999999998397</v>
      </c>
      <c r="C538" s="208"/>
      <c r="D538" s="66"/>
      <c r="E538" s="40"/>
      <c r="F538" s="40"/>
      <c r="G538" s="40"/>
      <c r="H538" s="40"/>
      <c r="I538" s="40">
        <f t="shared" si="3248"/>
        <v>60</v>
      </c>
      <c r="J538" s="40"/>
      <c r="K538" s="41"/>
      <c r="L538" s="81"/>
      <c r="M538" s="40"/>
      <c r="N538" s="149"/>
      <c r="O538" s="42"/>
      <c r="P538" s="42"/>
      <c r="Q538" s="42"/>
      <c r="R538" s="42"/>
      <c r="S538" s="40"/>
      <c r="T538" s="42"/>
      <c r="U538" s="40">
        <f t="shared" si="3249"/>
        <v>60</v>
      </c>
      <c r="V538" s="42"/>
      <c r="W538" s="43"/>
      <c r="X538" s="83"/>
      <c r="Y538" s="42"/>
      <c r="Z538" s="42"/>
      <c r="AA538" s="40">
        <f t="shared" si="3250"/>
        <v>65</v>
      </c>
      <c r="AB538" s="42"/>
      <c r="AC538" s="42"/>
      <c r="AD538" s="83"/>
      <c r="AE538" s="42"/>
    </row>
    <row r="539" spans="1:31" x14ac:dyDescent="0.25">
      <c r="A539" s="214">
        <v>116</v>
      </c>
      <c r="B539" s="201">
        <v>45.489260999999999</v>
      </c>
      <c r="C539" s="204">
        <v>45.803072999999998</v>
      </c>
      <c r="D539" s="14"/>
      <c r="E539" s="9"/>
      <c r="F539" s="9"/>
      <c r="G539" s="7">
        <v>49</v>
      </c>
      <c r="H539" s="18"/>
      <c r="I539" s="8">
        <f t="shared" ref="I539" si="3386">H540</f>
        <v>60</v>
      </c>
      <c r="J539" s="9"/>
      <c r="K539" s="11"/>
      <c r="L539" s="79">
        <f t="shared" ref="L539" si="3387">IF(F540=0,0,G539/(F540/1000*H540))</f>
        <v>8.1666666666666661</v>
      </c>
      <c r="M539" s="75">
        <f t="shared" ref="M539" si="3388">L539*H540</f>
        <v>489.99999999999994</v>
      </c>
      <c r="N539" s="147"/>
      <c r="O539" s="157"/>
      <c r="P539" s="46"/>
      <c r="Q539" s="46"/>
      <c r="R539" s="185">
        <v>49</v>
      </c>
      <c r="S539" s="156"/>
      <c r="T539" s="48"/>
      <c r="U539" s="8">
        <f t="shared" ref="U539" si="3389">T540</f>
        <v>60</v>
      </c>
      <c r="V539" s="49"/>
      <c r="W539" s="50"/>
      <c r="X539" s="79">
        <f t="shared" si="3196"/>
        <v>8.1666666666666661</v>
      </c>
      <c r="Y539" s="51">
        <f t="shared" ref="Y539" si="3390">X539*T540</f>
        <v>489.99999999999994</v>
      </c>
      <c r="Z539" s="157"/>
      <c r="AA539" s="8">
        <f t="shared" ref="AA539" si="3391">Z540</f>
        <v>65</v>
      </c>
      <c r="AB539" s="46"/>
      <c r="AC539" s="46"/>
      <c r="AD539" s="79">
        <f t="shared" si="3199"/>
        <v>7.5384615384615383</v>
      </c>
      <c r="AE539" s="51">
        <f t="shared" ref="AE539" si="3392">AD539*Z540</f>
        <v>490</v>
      </c>
    </row>
    <row r="540" spans="1:31" x14ac:dyDescent="0.25">
      <c r="A540" s="215"/>
      <c r="B540" s="202"/>
      <c r="C540" s="205"/>
      <c r="D540" s="15">
        <v>256</v>
      </c>
      <c r="E540" s="6">
        <v>104.371</v>
      </c>
      <c r="F540" s="6">
        <v>100</v>
      </c>
      <c r="G540" s="10"/>
      <c r="H540" s="19">
        <v>60</v>
      </c>
      <c r="I540" s="8">
        <f t="shared" ref="I540" si="3393">H540</f>
        <v>60</v>
      </c>
      <c r="J540" s="72">
        <f t="shared" si="3202"/>
        <v>66</v>
      </c>
      <c r="K540" s="33">
        <f t="shared" ref="K540" si="3394">(((H540)*(H540))/(12.96*D540))-((9.81*(F540/1000))/1500)</f>
        <v>1.0844154444444445</v>
      </c>
      <c r="L540" s="80"/>
      <c r="M540" s="44"/>
      <c r="N540" s="148"/>
      <c r="O540" s="58">
        <v>256</v>
      </c>
      <c r="P540" s="53">
        <v>104.41200000000001</v>
      </c>
      <c r="Q540" s="54">
        <v>100</v>
      </c>
      <c r="R540" s="55"/>
      <c r="S540" s="158"/>
      <c r="T540" s="52">
        <v>60</v>
      </c>
      <c r="U540" s="8">
        <f t="shared" ref="U540" si="3395">T540</f>
        <v>60</v>
      </c>
      <c r="V540" s="72">
        <f t="shared" si="3206"/>
        <v>66</v>
      </c>
      <c r="W540" s="56">
        <f t="shared" ref="W540" si="3396">(((T540)*(T540))/(12.96*O540))-((9.81*(Q540/1000))/1500)</f>
        <v>1.0844154444444445</v>
      </c>
      <c r="X540" s="82"/>
      <c r="Y540" s="57"/>
      <c r="Z540" s="58">
        <v>65</v>
      </c>
      <c r="AA540" s="8">
        <f t="shared" ref="AA540" si="3397">Z540</f>
        <v>65</v>
      </c>
      <c r="AB540" s="72">
        <f t="shared" si="3209"/>
        <v>95</v>
      </c>
      <c r="AC540" s="56">
        <f t="shared" ref="AC540" si="3398">(((Z540)*(Z540))/(12.96*O540))-((9.81*(Q540/1000))/1500)</f>
        <v>1.2727955563271605</v>
      </c>
      <c r="AD540" s="84"/>
      <c r="AE540" s="57"/>
    </row>
    <row r="541" spans="1:31" x14ac:dyDescent="0.25">
      <c r="A541" s="215"/>
      <c r="B541" s="202"/>
      <c r="C541" s="205"/>
      <c r="D541" s="34"/>
      <c r="E541" s="35"/>
      <c r="F541" s="35"/>
      <c r="G541" s="36">
        <v>0</v>
      </c>
      <c r="H541" s="37"/>
      <c r="I541" s="38">
        <f t="shared" ref="I541" si="3399">H540</f>
        <v>60</v>
      </c>
      <c r="J541" s="35"/>
      <c r="K541" s="39"/>
      <c r="L541" s="79">
        <f t="shared" ref="L541" si="3400">IF(F540=0,0,G541/(F540/1000*H540))</f>
        <v>0</v>
      </c>
      <c r="M541" s="75">
        <f t="shared" ref="M541" si="3401">L541*H540</f>
        <v>0</v>
      </c>
      <c r="N541" s="217" t="s">
        <v>48</v>
      </c>
      <c r="O541" s="64"/>
      <c r="P541" s="60"/>
      <c r="Q541" s="60"/>
      <c r="R541" s="184">
        <v>0</v>
      </c>
      <c r="S541" s="159"/>
      <c r="T541" s="59"/>
      <c r="U541" s="38">
        <f t="shared" ref="U541" si="3402">T540</f>
        <v>60</v>
      </c>
      <c r="V541" s="60"/>
      <c r="W541" s="62"/>
      <c r="X541" s="79">
        <f t="shared" si="3215"/>
        <v>0</v>
      </c>
      <c r="Y541" s="63">
        <f t="shared" ref="Y541" si="3403">X541*T540</f>
        <v>0</v>
      </c>
      <c r="Z541" s="64"/>
      <c r="AA541" s="38">
        <f t="shared" ref="AA541" si="3404">Z540</f>
        <v>65</v>
      </c>
      <c r="AB541" s="60"/>
      <c r="AC541" s="60"/>
      <c r="AD541" s="79">
        <f t="shared" si="3218"/>
        <v>0</v>
      </c>
      <c r="AE541" s="63">
        <f t="shared" ref="AE541" si="3405">AD541*Z540</f>
        <v>0</v>
      </c>
    </row>
    <row r="542" spans="1:31" x14ac:dyDescent="0.25">
      <c r="A542" s="215"/>
      <c r="B542" s="202"/>
      <c r="C542" s="205"/>
      <c r="D542" s="15">
        <v>252</v>
      </c>
      <c r="E542" s="6">
        <v>104.426</v>
      </c>
      <c r="F542" s="6">
        <v>100</v>
      </c>
      <c r="G542" s="10"/>
      <c r="H542" s="19">
        <v>60</v>
      </c>
      <c r="I542" s="8">
        <f t="shared" ref="I542" si="3406">H542</f>
        <v>60</v>
      </c>
      <c r="J542" s="72">
        <f t="shared" si="3230"/>
        <v>69</v>
      </c>
      <c r="K542" s="33">
        <f t="shared" ref="K542" si="3407">(((H542)*(H542))/(12.96*D542))-((9.81*(F542/1000))/1500)</f>
        <v>1.1016387689594356</v>
      </c>
      <c r="L542" s="80"/>
      <c r="M542" s="44"/>
      <c r="N542" s="218"/>
      <c r="O542" s="58">
        <v>252</v>
      </c>
      <c r="P542" s="53">
        <v>104.401</v>
      </c>
      <c r="Q542" s="54">
        <v>100</v>
      </c>
      <c r="R542" s="55"/>
      <c r="S542" s="158"/>
      <c r="T542" s="52">
        <v>60</v>
      </c>
      <c r="U542" s="8">
        <f t="shared" ref="U542" si="3408">T542</f>
        <v>60</v>
      </c>
      <c r="V542" s="72">
        <f t="shared" si="3234"/>
        <v>69</v>
      </c>
      <c r="W542" s="56">
        <f t="shared" ref="W542" si="3409">(((T542)*(T542))/(12.96*O542))-((9.81*(Q542/1000))/1500)</f>
        <v>1.1016387689594356</v>
      </c>
      <c r="X542" s="82"/>
      <c r="Y542" s="57"/>
      <c r="Z542" s="58">
        <v>65</v>
      </c>
      <c r="AA542" s="8">
        <f t="shared" ref="AA542" si="3410">Z542</f>
        <v>65</v>
      </c>
      <c r="AB542" s="72">
        <f t="shared" si="3237"/>
        <v>98</v>
      </c>
      <c r="AC542" s="56">
        <f t="shared" ref="AC542" si="3411">(((Z542)*(Z542))/(12.96*O542))-((9.81*(Q542/1000))/1500)</f>
        <v>1.2930090413482265</v>
      </c>
      <c r="AD542" s="84"/>
      <c r="AE542" s="57"/>
    </row>
    <row r="543" spans="1:31" ht="15.75" thickBot="1" x14ac:dyDescent="0.3">
      <c r="A543" s="216"/>
      <c r="B543" s="203"/>
      <c r="C543" s="206"/>
      <c r="D543" s="34"/>
      <c r="E543" s="35"/>
      <c r="F543" s="35"/>
      <c r="G543" s="36">
        <v>56.033999999999999</v>
      </c>
      <c r="H543" s="37"/>
      <c r="I543" s="38">
        <f t="shared" ref="I543" si="3412">H542</f>
        <v>60</v>
      </c>
      <c r="J543" s="35"/>
      <c r="K543" s="39"/>
      <c r="L543" s="79">
        <f t="shared" ref="L543" si="3413">IF(F542=0,0,G543/(F542/1000*H542))</f>
        <v>9.3390000000000004</v>
      </c>
      <c r="M543" s="75">
        <f t="shared" ref="M543" si="3414">L543*H542</f>
        <v>560.34</v>
      </c>
      <c r="N543" s="219"/>
      <c r="O543" s="64"/>
      <c r="P543" s="60"/>
      <c r="Q543" s="60"/>
      <c r="R543" s="184">
        <v>56</v>
      </c>
      <c r="S543" s="159"/>
      <c r="T543" s="59"/>
      <c r="U543" s="38">
        <f t="shared" ref="U543" si="3415">T542</f>
        <v>60</v>
      </c>
      <c r="V543" s="60"/>
      <c r="W543" s="62"/>
      <c r="X543" s="79">
        <f t="shared" si="3243"/>
        <v>9.3333333333333339</v>
      </c>
      <c r="Y543" s="63">
        <f t="shared" ref="Y543" si="3416">X543*T542</f>
        <v>560</v>
      </c>
      <c r="Z543" s="64"/>
      <c r="AA543" s="38">
        <f t="shared" ref="AA543" si="3417">Z542</f>
        <v>65</v>
      </c>
      <c r="AB543" s="60"/>
      <c r="AC543" s="60"/>
      <c r="AD543" s="79">
        <f t="shared" si="3246"/>
        <v>8.615384615384615</v>
      </c>
      <c r="AE543" s="63">
        <f t="shared" ref="AE543" si="3418">AD543*Z542</f>
        <v>560</v>
      </c>
    </row>
    <row r="544" spans="1:31" ht="15.75" thickBot="1" x14ac:dyDescent="0.3">
      <c r="A544" s="3" t="s">
        <v>19</v>
      </c>
      <c r="B544" s="207">
        <f>(B545-C539)*1000</f>
        <v>20.346000000003528</v>
      </c>
      <c r="C544" s="208"/>
      <c r="D544" s="66"/>
      <c r="E544" s="40"/>
      <c r="F544" s="40"/>
      <c r="G544" s="40"/>
      <c r="H544" s="40"/>
      <c r="I544" s="40">
        <f t="shared" si="3248"/>
        <v>60</v>
      </c>
      <c r="J544" s="40"/>
      <c r="K544" s="41"/>
      <c r="L544" s="81"/>
      <c r="M544" s="40"/>
      <c r="N544" s="149"/>
      <c r="O544" s="42"/>
      <c r="P544" s="42"/>
      <c r="Q544" s="42"/>
      <c r="R544" s="42"/>
      <c r="S544" s="40"/>
      <c r="T544" s="42"/>
      <c r="U544" s="40">
        <f t="shared" si="3249"/>
        <v>60</v>
      </c>
      <c r="V544" s="42"/>
      <c r="W544" s="43"/>
      <c r="X544" s="83"/>
      <c r="Y544" s="42"/>
      <c r="Z544" s="42"/>
      <c r="AA544" s="40">
        <f t="shared" si="3250"/>
        <v>65</v>
      </c>
      <c r="AB544" s="42"/>
      <c r="AC544" s="42"/>
      <c r="AD544" s="83"/>
      <c r="AE544" s="42"/>
    </row>
    <row r="545" spans="1:31" x14ac:dyDescent="0.25">
      <c r="A545" s="198">
        <v>117</v>
      </c>
      <c r="B545" s="201">
        <v>45.823419000000001</v>
      </c>
      <c r="C545" s="204">
        <v>46.074353000000002</v>
      </c>
      <c r="D545" s="14"/>
      <c r="E545" s="9"/>
      <c r="F545" s="9"/>
      <c r="G545" s="7">
        <v>46</v>
      </c>
      <c r="H545" s="18"/>
      <c r="I545" s="8">
        <f t="shared" ref="I545" si="3419">H546</f>
        <v>60</v>
      </c>
      <c r="J545" s="9"/>
      <c r="K545" s="11"/>
      <c r="L545" s="79">
        <f t="shared" ref="L545" si="3420">IF(F546=0,0,G545/(F546/1000*H546))</f>
        <v>7.666666666666667</v>
      </c>
      <c r="M545" s="75">
        <f t="shared" ref="M545" si="3421">L545*H546</f>
        <v>460</v>
      </c>
      <c r="N545" s="147"/>
      <c r="O545" s="157"/>
      <c r="P545" s="46"/>
      <c r="Q545" s="46"/>
      <c r="R545" s="185">
        <v>46</v>
      </c>
      <c r="S545" s="156"/>
      <c r="T545" s="48"/>
      <c r="U545" s="8">
        <f t="shared" ref="U545" si="3422">T546</f>
        <v>60</v>
      </c>
      <c r="V545" s="49"/>
      <c r="W545" s="50"/>
      <c r="X545" s="79">
        <f t="shared" si="3196"/>
        <v>7.666666666666667</v>
      </c>
      <c r="Y545" s="51">
        <f t="shared" ref="Y545" si="3423">X545*T546</f>
        <v>460</v>
      </c>
      <c r="Z545" s="157"/>
      <c r="AA545" s="8">
        <f t="shared" ref="AA545" si="3424">Z546</f>
        <v>65</v>
      </c>
      <c r="AB545" s="46"/>
      <c r="AC545" s="46"/>
      <c r="AD545" s="79">
        <f t="shared" si="3199"/>
        <v>7.0769230769230766</v>
      </c>
      <c r="AE545" s="51">
        <f t="shared" ref="AE545" si="3425">AD545*Z546</f>
        <v>460</v>
      </c>
    </row>
    <row r="546" spans="1:31" x14ac:dyDescent="0.25">
      <c r="A546" s="199"/>
      <c r="B546" s="202"/>
      <c r="C546" s="205"/>
      <c r="D546" s="15">
        <v>253</v>
      </c>
      <c r="E546" s="6">
        <v>152.23099999999999</v>
      </c>
      <c r="F546" s="6">
        <v>100</v>
      </c>
      <c r="G546" s="10"/>
      <c r="H546" s="19">
        <v>60</v>
      </c>
      <c r="I546" s="8">
        <f t="shared" ref="I546" si="3426">H546</f>
        <v>60</v>
      </c>
      <c r="J546" s="72">
        <f t="shared" si="3202"/>
        <v>68</v>
      </c>
      <c r="K546" s="33">
        <f t="shared" ref="K546" si="3427">(((H546)*(H546))/(12.96*D546))-((9.81*(F546/1000))/1500)</f>
        <v>1.0972818805445763</v>
      </c>
      <c r="L546" s="80"/>
      <c r="M546" s="44"/>
      <c r="N546" s="148"/>
      <c r="O546" s="58">
        <v>253</v>
      </c>
      <c r="P546" s="53">
        <f t="shared" ref="P546" si="3428">(C545-B545)*1000-(R545+R547)</f>
        <v>152.23200000000088</v>
      </c>
      <c r="Q546" s="54">
        <v>100</v>
      </c>
      <c r="R546" s="55"/>
      <c r="S546" s="158"/>
      <c r="T546" s="52">
        <v>60</v>
      </c>
      <c r="U546" s="8">
        <f t="shared" ref="U546" si="3429">T546</f>
        <v>60</v>
      </c>
      <c r="V546" s="72">
        <f t="shared" si="3206"/>
        <v>68</v>
      </c>
      <c r="W546" s="56">
        <f t="shared" ref="W546" si="3430">(((T546)*(T546))/(12.96*O546))-((9.81*(Q546/1000))/1500)</f>
        <v>1.0972818805445763</v>
      </c>
      <c r="X546" s="82"/>
      <c r="Y546" s="57"/>
      <c r="Z546" s="58">
        <v>65</v>
      </c>
      <c r="AA546" s="8">
        <f t="shared" ref="AA546" si="3431">Z546</f>
        <v>65</v>
      </c>
      <c r="AB546" s="72">
        <f t="shared" si="3209"/>
        <v>98</v>
      </c>
      <c r="AC546" s="56">
        <f t="shared" ref="AC546" si="3432">(((Z546)*(Z546))/(12.96*O546))-((9.81*(Q546/1000))/1500)</f>
        <v>1.2878957486946763</v>
      </c>
      <c r="AD546" s="84"/>
      <c r="AE546" s="57"/>
    </row>
    <row r="547" spans="1:31" ht="15.75" thickBot="1" x14ac:dyDescent="0.3">
      <c r="A547" s="200"/>
      <c r="B547" s="203"/>
      <c r="C547" s="206"/>
      <c r="D547" s="34"/>
      <c r="E547" s="35"/>
      <c r="F547" s="35"/>
      <c r="G547" s="36">
        <v>52.703000000000003</v>
      </c>
      <c r="H547" s="37"/>
      <c r="I547" s="38">
        <f t="shared" ref="I547" si="3433">H546</f>
        <v>60</v>
      </c>
      <c r="J547" s="35"/>
      <c r="K547" s="39"/>
      <c r="L547" s="79">
        <f t="shared" ref="L547" si="3434">IF(F546=0,0,G547/(F546/1000*H546))</f>
        <v>8.7838333333333338</v>
      </c>
      <c r="M547" s="75">
        <f t="shared" ref="M547" si="3435">L547*H546</f>
        <v>527.03</v>
      </c>
      <c r="N547" s="187"/>
      <c r="O547" s="64"/>
      <c r="P547" s="60"/>
      <c r="Q547" s="60"/>
      <c r="R547" s="184">
        <v>52.701999999999998</v>
      </c>
      <c r="S547" s="168" t="s">
        <v>37</v>
      </c>
      <c r="T547" s="59"/>
      <c r="U547" s="38">
        <f t="shared" ref="U547" si="3436">T546</f>
        <v>60</v>
      </c>
      <c r="V547" s="60"/>
      <c r="W547" s="62"/>
      <c r="X547" s="79">
        <f t="shared" si="3215"/>
        <v>8.783666666666667</v>
      </c>
      <c r="Y547" s="63">
        <f t="shared" ref="Y547" si="3437">X547*T546</f>
        <v>527.02</v>
      </c>
      <c r="Z547" s="64"/>
      <c r="AA547" s="38">
        <f t="shared" ref="AA547" si="3438">Z546</f>
        <v>65</v>
      </c>
      <c r="AB547" s="60"/>
      <c r="AC547" s="60"/>
      <c r="AD547" s="79">
        <f t="shared" si="3218"/>
        <v>8.1080000000000005</v>
      </c>
      <c r="AE547" s="63">
        <f t="shared" ref="AE547" si="3439">AD547*Z546</f>
        <v>527.02</v>
      </c>
    </row>
    <row r="548" spans="1:31" ht="15.75" thickBot="1" x14ac:dyDescent="0.3">
      <c r="A548" s="3" t="s">
        <v>19</v>
      </c>
      <c r="B548" s="207">
        <f>(B549-C545)*1000</f>
        <v>0</v>
      </c>
      <c r="C548" s="208"/>
      <c r="D548" s="66"/>
      <c r="E548" s="40"/>
      <c r="F548" s="40"/>
      <c r="G548" s="40"/>
      <c r="H548" s="40"/>
      <c r="I548" s="40">
        <f t="shared" si="3248"/>
        <v>60</v>
      </c>
      <c r="J548" s="40"/>
      <c r="K548" s="41"/>
      <c r="L548" s="81"/>
      <c r="M548" s="40"/>
      <c r="N548" s="149"/>
      <c r="O548" s="42"/>
      <c r="P548" s="42"/>
      <c r="Q548" s="42"/>
      <c r="R548" s="42"/>
      <c r="S548" s="40"/>
      <c r="T548" s="42"/>
      <c r="U548" s="40">
        <f t="shared" si="3249"/>
        <v>60</v>
      </c>
      <c r="V548" s="42"/>
      <c r="W548" s="43"/>
      <c r="X548" s="83"/>
      <c r="Y548" s="42"/>
      <c r="Z548" s="42"/>
      <c r="AA548" s="40">
        <f t="shared" si="3250"/>
        <v>65</v>
      </c>
      <c r="AB548" s="42"/>
      <c r="AC548" s="42"/>
      <c r="AD548" s="83"/>
      <c r="AE548" s="42"/>
    </row>
    <row r="549" spans="1:31" x14ac:dyDescent="0.25">
      <c r="A549" s="198">
        <v>118</v>
      </c>
      <c r="B549" s="201">
        <v>46.074353000000002</v>
      </c>
      <c r="C549" s="204">
        <v>46.376852</v>
      </c>
      <c r="D549" s="14"/>
      <c r="E549" s="9"/>
      <c r="F549" s="9"/>
      <c r="G549" s="7">
        <v>52.703000000000003</v>
      </c>
      <c r="H549" s="18"/>
      <c r="I549" s="8">
        <f t="shared" ref="I549" si="3440">H550</f>
        <v>60</v>
      </c>
      <c r="J549" s="9"/>
      <c r="K549" s="11"/>
      <c r="L549" s="79">
        <f t="shared" ref="L549" si="3441">IF(F550=0,0,G549/(F550/1000*H550))</f>
        <v>8.7838333333333338</v>
      </c>
      <c r="M549" s="75">
        <f t="shared" ref="M549" si="3442">L549*H550</f>
        <v>527.03</v>
      </c>
      <c r="N549" s="147"/>
      <c r="O549" s="157"/>
      <c r="P549" s="46"/>
      <c r="Q549" s="46"/>
      <c r="R549" s="185">
        <v>52.701999999999998</v>
      </c>
      <c r="S549" s="169" t="s">
        <v>37</v>
      </c>
      <c r="T549" s="48"/>
      <c r="U549" s="8">
        <f t="shared" ref="U549" si="3443">T550</f>
        <v>60</v>
      </c>
      <c r="V549" s="49"/>
      <c r="W549" s="50"/>
      <c r="X549" s="79">
        <f t="shared" si="3224"/>
        <v>8.783666666666667</v>
      </c>
      <c r="Y549" s="51">
        <f t="shared" ref="Y549" si="3444">X549*T550</f>
        <v>527.02</v>
      </c>
      <c r="Z549" s="157"/>
      <c r="AA549" s="8">
        <f t="shared" ref="AA549" si="3445">Z550</f>
        <v>65</v>
      </c>
      <c r="AB549" s="46"/>
      <c r="AC549" s="46"/>
      <c r="AD549" s="79">
        <f t="shared" si="3227"/>
        <v>8.1080000000000005</v>
      </c>
      <c r="AE549" s="51">
        <f t="shared" ref="AE549" si="3446">AD549*Z550</f>
        <v>527.02</v>
      </c>
    </row>
    <row r="550" spans="1:31" x14ac:dyDescent="0.25">
      <c r="A550" s="199"/>
      <c r="B550" s="202"/>
      <c r="C550" s="205"/>
      <c r="D550" s="15">
        <v>227</v>
      </c>
      <c r="E550" s="6">
        <v>194.79499999999999</v>
      </c>
      <c r="F550" s="6">
        <v>100</v>
      </c>
      <c r="G550" s="10"/>
      <c r="H550" s="19">
        <v>60</v>
      </c>
      <c r="I550" s="8">
        <f t="shared" ref="I550" si="3447">H550</f>
        <v>60</v>
      </c>
      <c r="J550" s="72">
        <f t="shared" si="3230"/>
        <v>88</v>
      </c>
      <c r="K550" s="33">
        <f t="shared" ref="K550" si="3448">(((H550)*(H550))/(12.96*D550))-((9.81*(F550/1000))/1500)</f>
        <v>1.2230366510034263</v>
      </c>
      <c r="L550" s="80"/>
      <c r="M550" s="44"/>
      <c r="N550" s="148"/>
      <c r="O550" s="58">
        <v>227</v>
      </c>
      <c r="P550" s="53">
        <f t="shared" ref="P550" si="3449">(C549-B549)*1000-(R549+R551)</f>
        <v>194.79699999999741</v>
      </c>
      <c r="Q550" s="54">
        <v>100</v>
      </c>
      <c r="R550" s="55"/>
      <c r="S550" s="158"/>
      <c r="T550" s="52">
        <v>60</v>
      </c>
      <c r="U550" s="8">
        <f t="shared" ref="U550" si="3450">T550</f>
        <v>60</v>
      </c>
      <c r="V550" s="72">
        <f>CEILING(11.8*T550*T550/O550-Q550,1)</f>
        <v>88</v>
      </c>
      <c r="W550" s="56">
        <f t="shared" ref="W550" si="3451">(((T550)*(T550))/(12.96*O550))-((9.81*(Q550/1000))/1500)</f>
        <v>1.2230366510034263</v>
      </c>
      <c r="X550" s="82"/>
      <c r="Y550" s="57"/>
      <c r="Z550" s="58">
        <v>65</v>
      </c>
      <c r="AA550" s="8">
        <f t="shared" ref="AA550" si="3452">Z550</f>
        <v>65</v>
      </c>
      <c r="AB550" s="72">
        <f t="shared" si="3237"/>
        <v>120</v>
      </c>
      <c r="AC550" s="56">
        <f t="shared" ref="AC550" si="3453">(((Z550)*(Z550))/(12.96*O550))-((9.81*(Q550/1000))/1500)</f>
        <v>1.43548294458041</v>
      </c>
      <c r="AD550" s="84"/>
      <c r="AE550" s="57"/>
    </row>
    <row r="551" spans="1:31" ht="15.75" thickBot="1" x14ac:dyDescent="0.3">
      <c r="A551" s="200"/>
      <c r="B551" s="203"/>
      <c r="C551" s="206"/>
      <c r="D551" s="34"/>
      <c r="E551" s="35"/>
      <c r="F551" s="35"/>
      <c r="G551" s="36">
        <v>55</v>
      </c>
      <c r="H551" s="37"/>
      <c r="I551" s="38">
        <f t="shared" ref="I551" si="3454">H550</f>
        <v>60</v>
      </c>
      <c r="J551" s="35"/>
      <c r="K551" s="39"/>
      <c r="L551" s="79">
        <f t="shared" ref="L551" si="3455">IF(F550=0,0,G551/(F550/1000*H550))</f>
        <v>9.1666666666666661</v>
      </c>
      <c r="M551" s="75">
        <f t="shared" ref="M551" si="3456">L551*H550</f>
        <v>550</v>
      </c>
      <c r="N551" s="187"/>
      <c r="O551" s="64"/>
      <c r="P551" s="60"/>
      <c r="Q551" s="60"/>
      <c r="R551" s="184">
        <v>55</v>
      </c>
      <c r="S551" s="159"/>
      <c r="T551" s="59"/>
      <c r="U551" s="38">
        <f t="shared" ref="U551" si="3457">T550</f>
        <v>60</v>
      </c>
      <c r="V551" s="60"/>
      <c r="W551" s="62"/>
      <c r="X551" s="79">
        <f t="shared" si="3243"/>
        <v>9.1666666666666661</v>
      </c>
      <c r="Y551" s="63">
        <f t="shared" ref="Y551" si="3458">X551*T550</f>
        <v>550</v>
      </c>
      <c r="Z551" s="64"/>
      <c r="AA551" s="38">
        <f t="shared" ref="AA551" si="3459">Z550</f>
        <v>65</v>
      </c>
      <c r="AB551" s="60"/>
      <c r="AC551" s="60"/>
      <c r="AD551" s="79">
        <f t="shared" si="3246"/>
        <v>8.4615384615384617</v>
      </c>
      <c r="AE551" s="63">
        <f t="shared" ref="AE551" si="3460">AD551*Z550</f>
        <v>550</v>
      </c>
    </row>
    <row r="552" spans="1:31" ht="15.75" thickBot="1" x14ac:dyDescent="0.3">
      <c r="A552" s="3" t="s">
        <v>19</v>
      </c>
      <c r="B552" s="207">
        <f>(B553-C549)*1000</f>
        <v>52.228999999996972</v>
      </c>
      <c r="C552" s="208"/>
      <c r="D552" s="66"/>
      <c r="E552" s="40"/>
      <c r="F552" s="40"/>
      <c r="G552" s="40"/>
      <c r="H552" s="40"/>
      <c r="I552" s="40">
        <f t="shared" si="3248"/>
        <v>60</v>
      </c>
      <c r="J552" s="40"/>
      <c r="K552" s="41"/>
      <c r="L552" s="81"/>
      <c r="M552" s="40"/>
      <c r="N552" s="149"/>
      <c r="O552" s="42"/>
      <c r="P552" s="42"/>
      <c r="Q552" s="42"/>
      <c r="R552" s="42"/>
      <c r="S552" s="40"/>
      <c r="T552" s="42"/>
      <c r="U552" s="40">
        <f t="shared" si="3249"/>
        <v>60</v>
      </c>
      <c r="V552" s="42"/>
      <c r="W552" s="43"/>
      <c r="X552" s="83"/>
      <c r="Y552" s="42"/>
      <c r="Z552" s="42"/>
      <c r="AA552" s="40">
        <f t="shared" si="3250"/>
        <v>65</v>
      </c>
      <c r="AB552" s="42"/>
      <c r="AC552" s="42"/>
      <c r="AD552" s="83"/>
      <c r="AE552" s="42"/>
    </row>
    <row r="553" spans="1:31" x14ac:dyDescent="0.25">
      <c r="A553" s="198">
        <v>119</v>
      </c>
      <c r="B553" s="201">
        <v>46.429080999999996</v>
      </c>
      <c r="C553" s="204">
        <v>46.585807000000003</v>
      </c>
      <c r="D553" s="14"/>
      <c r="E553" s="9"/>
      <c r="F553" s="9"/>
      <c r="G553" s="7">
        <v>35</v>
      </c>
      <c r="H553" s="18"/>
      <c r="I553" s="8">
        <f t="shared" ref="I553" si="3461">H554</f>
        <v>60</v>
      </c>
      <c r="J553" s="9"/>
      <c r="K553" s="11"/>
      <c r="L553" s="79">
        <f t="shared" ref="L553" si="3462">IF(F554=0,0,G553/(F554/1000*H554))</f>
        <v>8.215962441314554</v>
      </c>
      <c r="M553" s="75">
        <f t="shared" ref="M553" si="3463">L553*H554</f>
        <v>492.95774647887322</v>
      </c>
      <c r="N553" s="147"/>
      <c r="O553" s="157"/>
      <c r="P553" s="46"/>
      <c r="Q553" s="46"/>
      <c r="R553" s="185">
        <v>35</v>
      </c>
      <c r="S553" s="156"/>
      <c r="T553" s="48"/>
      <c r="U553" s="8">
        <f t="shared" ref="U553" si="3464">T554</f>
        <v>60</v>
      </c>
      <c r="V553" s="49"/>
      <c r="W553" s="50"/>
      <c r="X553" s="79">
        <f t="shared" si="3196"/>
        <v>8.215962441314554</v>
      </c>
      <c r="Y553" s="51">
        <f t="shared" ref="Y553" si="3465">X553*T554</f>
        <v>492.95774647887322</v>
      </c>
      <c r="Z553" s="157"/>
      <c r="AA553" s="8">
        <f t="shared" ref="AA553" si="3466">Z554</f>
        <v>65</v>
      </c>
      <c r="AB553" s="46"/>
      <c r="AC553" s="46"/>
      <c r="AD553" s="79">
        <f t="shared" si="3199"/>
        <v>7.5839653304442045</v>
      </c>
      <c r="AE553" s="51">
        <f t="shared" ref="AE553" si="3467">AD553*Z554</f>
        <v>492.95774647887328</v>
      </c>
    </row>
    <row r="554" spans="1:31" x14ac:dyDescent="0.25">
      <c r="A554" s="199"/>
      <c r="B554" s="202"/>
      <c r="C554" s="205"/>
      <c r="D554" s="15">
        <v>363</v>
      </c>
      <c r="E554" s="6">
        <v>86.73</v>
      </c>
      <c r="F554" s="6">
        <v>71</v>
      </c>
      <c r="G554" s="10"/>
      <c r="H554" s="19">
        <v>60</v>
      </c>
      <c r="I554" s="8">
        <f t="shared" ref="I554" si="3468">H554</f>
        <v>60</v>
      </c>
      <c r="J554" s="72">
        <f t="shared" si="3202"/>
        <v>47</v>
      </c>
      <c r="K554" s="33">
        <f t="shared" ref="K554" si="3469">(((H554)*(H554))/(12.96*D554))-((9.81*(F554/1000))/1500)</f>
        <v>0.76476369795531063</v>
      </c>
      <c r="L554" s="80"/>
      <c r="M554" s="44"/>
      <c r="N554" s="148"/>
      <c r="O554" s="58">
        <v>363</v>
      </c>
      <c r="P554" s="53">
        <f t="shared" ref="P554" si="3470">(C553-B553)*1000-(R553+R555)</f>
        <v>86.726000000006138</v>
      </c>
      <c r="Q554" s="54">
        <v>71</v>
      </c>
      <c r="R554" s="55"/>
      <c r="S554" s="158"/>
      <c r="T554" s="52">
        <v>60</v>
      </c>
      <c r="U554" s="8">
        <f t="shared" ref="U554" si="3471">T554</f>
        <v>60</v>
      </c>
      <c r="V554" s="72">
        <f t="shared" si="3206"/>
        <v>47</v>
      </c>
      <c r="W554" s="56">
        <f t="shared" ref="W554" si="3472">(((T554)*(T554))/(12.96*O554))-((9.81*(Q554/1000))/1500)</f>
        <v>0.76476369795531063</v>
      </c>
      <c r="X554" s="82"/>
      <c r="Y554" s="57"/>
      <c r="Z554" s="58">
        <v>65</v>
      </c>
      <c r="AA554" s="8">
        <f t="shared" ref="AA554" si="3473">Z554</f>
        <v>65</v>
      </c>
      <c r="AB554" s="72">
        <f t="shared" si="3209"/>
        <v>67</v>
      </c>
      <c r="AC554" s="56">
        <f t="shared" ref="AC554" si="3474">(((Z554)*(Z554))/(12.96*O554))-((9.81*(Q554/1000))/1500)</f>
        <v>0.89761578787810758</v>
      </c>
      <c r="AD554" s="84"/>
      <c r="AE554" s="57"/>
    </row>
    <row r="555" spans="1:31" ht="15.75" thickBot="1" x14ac:dyDescent="0.3">
      <c r="A555" s="200"/>
      <c r="B555" s="203"/>
      <c r="C555" s="206"/>
      <c r="D555" s="34"/>
      <c r="E555" s="35"/>
      <c r="F555" s="35"/>
      <c r="G555" s="36">
        <v>35</v>
      </c>
      <c r="H555" s="37"/>
      <c r="I555" s="38">
        <f t="shared" ref="I555" si="3475">H554</f>
        <v>60</v>
      </c>
      <c r="J555" s="35"/>
      <c r="K555" s="39"/>
      <c r="L555" s="79">
        <f t="shared" ref="L555" si="3476">IF(F554=0,0,G555/(F554/1000*H554))</f>
        <v>8.215962441314554</v>
      </c>
      <c r="M555" s="75">
        <f t="shared" ref="M555" si="3477">L555*H554</f>
        <v>492.95774647887322</v>
      </c>
      <c r="N555" s="187"/>
      <c r="O555" s="64"/>
      <c r="P555" s="60"/>
      <c r="Q555" s="60"/>
      <c r="R555" s="184">
        <v>35</v>
      </c>
      <c r="S555" s="159"/>
      <c r="T555" s="59"/>
      <c r="U555" s="38">
        <f t="shared" ref="U555" si="3478">T554</f>
        <v>60</v>
      </c>
      <c r="V555" s="60"/>
      <c r="W555" s="62"/>
      <c r="X555" s="79">
        <f t="shared" si="3215"/>
        <v>8.215962441314554</v>
      </c>
      <c r="Y555" s="63">
        <f t="shared" ref="Y555" si="3479">X555*T554</f>
        <v>492.95774647887322</v>
      </c>
      <c r="Z555" s="64"/>
      <c r="AA555" s="38">
        <f t="shared" ref="AA555" si="3480">Z554</f>
        <v>65</v>
      </c>
      <c r="AB555" s="60"/>
      <c r="AC555" s="60"/>
      <c r="AD555" s="79">
        <f t="shared" si="3218"/>
        <v>7.5839653304442045</v>
      </c>
      <c r="AE555" s="63">
        <f t="shared" ref="AE555" si="3481">AD555*Z554</f>
        <v>492.95774647887328</v>
      </c>
    </row>
    <row r="556" spans="1:31" ht="15.75" thickBot="1" x14ac:dyDescent="0.3">
      <c r="A556" s="3" t="s">
        <v>19</v>
      </c>
      <c r="B556" s="207">
        <f>(B557-C553)*1000</f>
        <v>65.57899999999961</v>
      </c>
      <c r="C556" s="208"/>
      <c r="D556" s="66"/>
      <c r="E556" s="40"/>
      <c r="F556" s="40"/>
      <c r="G556" s="40"/>
      <c r="H556" s="40"/>
      <c r="I556" s="40">
        <f t="shared" si="3248"/>
        <v>60</v>
      </c>
      <c r="J556" s="40"/>
      <c r="K556" s="41"/>
      <c r="L556" s="81"/>
      <c r="M556" s="40"/>
      <c r="N556" s="149"/>
      <c r="O556" s="42"/>
      <c r="P556" s="42"/>
      <c r="Q556" s="42"/>
      <c r="R556" s="42"/>
      <c r="S556" s="40"/>
      <c r="T556" s="42"/>
      <c r="U556" s="40">
        <f t="shared" si="3249"/>
        <v>60</v>
      </c>
      <c r="V556" s="42"/>
      <c r="W556" s="43"/>
      <c r="X556" s="83"/>
      <c r="Y556" s="42"/>
      <c r="Z556" s="42"/>
      <c r="AA556" s="40">
        <f t="shared" si="3250"/>
        <v>65</v>
      </c>
      <c r="AB556" s="42"/>
      <c r="AC556" s="42"/>
      <c r="AD556" s="83"/>
      <c r="AE556" s="42"/>
    </row>
    <row r="557" spans="1:31" x14ac:dyDescent="0.25">
      <c r="A557" s="198">
        <v>120</v>
      </c>
      <c r="B557" s="201">
        <v>46.651386000000002</v>
      </c>
      <c r="C557" s="204">
        <v>46.817635000000003</v>
      </c>
      <c r="D557" s="14"/>
      <c r="E557" s="9"/>
      <c r="F557" s="9"/>
      <c r="G557" s="7">
        <v>50</v>
      </c>
      <c r="H557" s="18"/>
      <c r="I557" s="8">
        <f t="shared" ref="I557" si="3482">H558</f>
        <v>60</v>
      </c>
      <c r="J557" s="9"/>
      <c r="K557" s="11"/>
      <c r="L557" s="79">
        <f t="shared" ref="L557" si="3483">IF(F558=0,0,G557/(F558/1000*H558))</f>
        <v>8.3333333333333339</v>
      </c>
      <c r="M557" s="75">
        <f t="shared" ref="M557" si="3484">L557*H558</f>
        <v>500.00000000000006</v>
      </c>
      <c r="N557" s="147"/>
      <c r="O557" s="157"/>
      <c r="P557" s="46"/>
      <c r="Q557" s="46"/>
      <c r="R557" s="185">
        <v>50</v>
      </c>
      <c r="S557" s="156"/>
      <c r="T557" s="48"/>
      <c r="U557" s="8">
        <f t="shared" ref="U557" si="3485">T558</f>
        <v>60</v>
      </c>
      <c r="V557" s="49"/>
      <c r="W557" s="50"/>
      <c r="X557" s="79">
        <f t="shared" si="3224"/>
        <v>8.3333333333333339</v>
      </c>
      <c r="Y557" s="51">
        <f t="shared" ref="Y557" si="3486">X557*T558</f>
        <v>500.00000000000006</v>
      </c>
      <c r="Z557" s="157"/>
      <c r="AA557" s="8">
        <f t="shared" ref="AA557" si="3487">Z558</f>
        <v>65</v>
      </c>
      <c r="AB557" s="46"/>
      <c r="AC557" s="46"/>
      <c r="AD557" s="79">
        <f t="shared" si="3227"/>
        <v>7.6923076923076925</v>
      </c>
      <c r="AE557" s="51">
        <f t="shared" ref="AE557" si="3488">AD557*Z558</f>
        <v>500</v>
      </c>
    </row>
    <row r="558" spans="1:31" x14ac:dyDescent="0.25">
      <c r="A558" s="199"/>
      <c r="B558" s="202"/>
      <c r="C558" s="205"/>
      <c r="D558" s="15">
        <v>250</v>
      </c>
      <c r="E558" s="6">
        <v>66.257000000000005</v>
      </c>
      <c r="F558" s="6">
        <v>100</v>
      </c>
      <c r="G558" s="10"/>
      <c r="H558" s="19">
        <v>60</v>
      </c>
      <c r="I558" s="8">
        <f t="shared" ref="I558" si="3489">H558</f>
        <v>60</v>
      </c>
      <c r="J558" s="72">
        <f t="shared" si="3230"/>
        <v>70</v>
      </c>
      <c r="K558" s="33">
        <f t="shared" ref="K558" si="3490">(((H558)*(H558))/(12.96*D558))-((9.81*(F558/1000))/1500)</f>
        <v>1.1104571111111112</v>
      </c>
      <c r="L558" s="80"/>
      <c r="M558" s="44"/>
      <c r="N558" s="148"/>
      <c r="O558" s="58">
        <v>250</v>
      </c>
      <c r="P558" s="53">
        <f t="shared" ref="P558" si="3491">(C557-B557)*1000-(R557+R559)</f>
        <v>66.249000000000535</v>
      </c>
      <c r="Q558" s="54">
        <v>100</v>
      </c>
      <c r="R558" s="55"/>
      <c r="S558" s="158"/>
      <c r="T558" s="52">
        <v>60</v>
      </c>
      <c r="U558" s="8">
        <f t="shared" ref="U558" si="3492">T558</f>
        <v>60</v>
      </c>
      <c r="V558" s="72">
        <f t="shared" si="3234"/>
        <v>70</v>
      </c>
      <c r="W558" s="56">
        <f t="shared" ref="W558" si="3493">(((T558)*(T558))/(12.96*O558))-((9.81*(Q558/1000))/1500)</f>
        <v>1.1104571111111112</v>
      </c>
      <c r="X558" s="82"/>
      <c r="Y558" s="57"/>
      <c r="Z558" s="58">
        <v>65</v>
      </c>
      <c r="AA558" s="8">
        <f t="shared" ref="AA558" si="3494">Z558</f>
        <v>65</v>
      </c>
      <c r="AB558" s="72">
        <f t="shared" si="3237"/>
        <v>100</v>
      </c>
      <c r="AC558" s="56">
        <f t="shared" ref="AC558" si="3495">(((Z558)*(Z558))/(12.96*O558))-((9.81*(Q558/1000))/1500)</f>
        <v>1.3033583456790123</v>
      </c>
      <c r="AD558" s="84"/>
      <c r="AE558" s="57"/>
    </row>
    <row r="559" spans="1:31" ht="15.75" thickBot="1" x14ac:dyDescent="0.3">
      <c r="A559" s="200"/>
      <c r="B559" s="203"/>
      <c r="C559" s="206"/>
      <c r="D559" s="34"/>
      <c r="E559" s="35"/>
      <c r="F559" s="35"/>
      <c r="G559" s="36">
        <v>50</v>
      </c>
      <c r="H559" s="37"/>
      <c r="I559" s="38">
        <f t="shared" ref="I559" si="3496">H558</f>
        <v>60</v>
      </c>
      <c r="J559" s="35"/>
      <c r="K559" s="39"/>
      <c r="L559" s="79">
        <f t="shared" ref="L559" si="3497">IF(F558=0,0,G559/(F558/1000*H558))</f>
        <v>8.3333333333333339</v>
      </c>
      <c r="M559" s="75">
        <f t="shared" ref="M559" si="3498">L559*H558</f>
        <v>500.00000000000006</v>
      </c>
      <c r="N559" s="187"/>
      <c r="O559" s="64"/>
      <c r="P559" s="60"/>
      <c r="Q559" s="60"/>
      <c r="R559" s="184">
        <v>50</v>
      </c>
      <c r="S559" s="159"/>
      <c r="T559" s="59"/>
      <c r="U559" s="38">
        <f t="shared" ref="U559" si="3499">T558</f>
        <v>60</v>
      </c>
      <c r="V559" s="60"/>
      <c r="W559" s="62"/>
      <c r="X559" s="79">
        <f t="shared" si="3243"/>
        <v>8.3333333333333339</v>
      </c>
      <c r="Y559" s="63">
        <f t="shared" ref="Y559" si="3500">X559*T558</f>
        <v>500.00000000000006</v>
      </c>
      <c r="Z559" s="64"/>
      <c r="AA559" s="38">
        <f t="shared" ref="AA559" si="3501">Z558</f>
        <v>65</v>
      </c>
      <c r="AB559" s="60"/>
      <c r="AC559" s="60"/>
      <c r="AD559" s="79">
        <f t="shared" si="3246"/>
        <v>7.6923076923076925</v>
      </c>
      <c r="AE559" s="63">
        <f t="shared" ref="AE559" si="3502">AD559*Z558</f>
        <v>500</v>
      </c>
    </row>
    <row r="560" spans="1:31" ht="15.75" thickBot="1" x14ac:dyDescent="0.3">
      <c r="A560" s="3" t="s">
        <v>19</v>
      </c>
      <c r="B560" s="207">
        <f>(B561-C557)*1000</f>
        <v>20.649999999996282</v>
      </c>
      <c r="C560" s="208"/>
      <c r="D560" s="66"/>
      <c r="E560" s="40"/>
      <c r="F560" s="40"/>
      <c r="G560" s="40"/>
      <c r="H560" s="40"/>
      <c r="I560" s="40">
        <f t="shared" si="3248"/>
        <v>60</v>
      </c>
      <c r="J560" s="40"/>
      <c r="K560" s="41"/>
      <c r="L560" s="81"/>
      <c r="M560" s="40"/>
      <c r="N560" s="149"/>
      <c r="O560" s="42"/>
      <c r="P560" s="42"/>
      <c r="Q560" s="42"/>
      <c r="R560" s="42"/>
      <c r="S560" s="40"/>
      <c r="T560" s="42"/>
      <c r="U560" s="40">
        <f t="shared" si="3249"/>
        <v>60</v>
      </c>
      <c r="V560" s="42"/>
      <c r="W560" s="43"/>
      <c r="X560" s="83"/>
      <c r="Y560" s="42"/>
      <c r="Z560" s="42"/>
      <c r="AA560" s="40">
        <f t="shared" si="3250"/>
        <v>65</v>
      </c>
      <c r="AB560" s="42"/>
      <c r="AC560" s="42"/>
      <c r="AD560" s="83"/>
      <c r="AE560" s="42"/>
    </row>
    <row r="561" spans="1:31" x14ac:dyDescent="0.25">
      <c r="A561" s="198">
        <v>121</v>
      </c>
      <c r="B561" s="201">
        <v>46.838284999999999</v>
      </c>
      <c r="C561" s="204">
        <v>46.947603999999998</v>
      </c>
      <c r="D561" s="14"/>
      <c r="E561" s="9"/>
      <c r="F561" s="9"/>
      <c r="G561" s="7">
        <v>38</v>
      </c>
      <c r="H561" s="18"/>
      <c r="I561" s="8">
        <f t="shared" ref="I561" si="3503">H562</f>
        <v>60</v>
      </c>
      <c r="J561" s="9"/>
      <c r="K561" s="11"/>
      <c r="L561" s="79">
        <f t="shared" ref="L561" si="3504">IF(F562=0,0,G561/(F562/1000*H562))</f>
        <v>7.450980392156862</v>
      </c>
      <c r="M561" s="75">
        <f t="shared" ref="M561" si="3505">L561*H562</f>
        <v>447.05882352941171</v>
      </c>
      <c r="N561" s="147"/>
      <c r="O561" s="157"/>
      <c r="P561" s="46"/>
      <c r="Q561" s="46"/>
      <c r="R561" s="185">
        <v>38</v>
      </c>
      <c r="S561" s="156"/>
      <c r="T561" s="48"/>
      <c r="U561" s="8">
        <f t="shared" ref="U561" si="3506">T562</f>
        <v>60</v>
      </c>
      <c r="V561" s="49"/>
      <c r="W561" s="50"/>
      <c r="X561" s="79">
        <f t="shared" ref="X561:X607" si="3507">IF(Q562=0,0,R561/(Q562/1000*T562))</f>
        <v>7.450980392156862</v>
      </c>
      <c r="Y561" s="51">
        <f t="shared" ref="Y561" si="3508">X561*T562</f>
        <v>447.05882352941171</v>
      </c>
      <c r="Z561" s="157"/>
      <c r="AA561" s="8">
        <f t="shared" ref="AA561" si="3509">Z562</f>
        <v>65</v>
      </c>
      <c r="AB561" s="46"/>
      <c r="AC561" s="46"/>
      <c r="AD561" s="79">
        <f t="shared" ref="AD561:AD607" si="3510">IF(Q562=0,0,R561/(Q562/1000*Z562))</f>
        <v>6.8778280542986421</v>
      </c>
      <c r="AE561" s="51">
        <f t="shared" ref="AE561" si="3511">AD561*Z562</f>
        <v>447.05882352941171</v>
      </c>
    </row>
    <row r="562" spans="1:31" x14ac:dyDescent="0.25">
      <c r="A562" s="200"/>
      <c r="B562" s="202"/>
      <c r="C562" s="205"/>
      <c r="D562" s="15">
        <v>250</v>
      </c>
      <c r="E562" s="6">
        <v>23.155000000000001</v>
      </c>
      <c r="F562" s="6">
        <v>85</v>
      </c>
      <c r="G562" s="10"/>
      <c r="H562" s="19">
        <v>60</v>
      </c>
      <c r="I562" s="8">
        <f t="shared" ref="I562" si="3512">H562</f>
        <v>60</v>
      </c>
      <c r="J562" s="72">
        <f t="shared" ref="J562:J608" si="3513">CEILING(11.8*H562*H562/D562-F562,1)</f>
        <v>85</v>
      </c>
      <c r="K562" s="33">
        <f t="shared" ref="K562" si="3514">(((H562)*(H562))/(12.96*D562))-((9.81*(F562/1000))/1500)</f>
        <v>1.1105552111111112</v>
      </c>
      <c r="L562" s="80"/>
      <c r="M562" s="44"/>
      <c r="N562" s="148"/>
      <c r="O562" s="58">
        <v>250</v>
      </c>
      <c r="P562" s="53">
        <f t="shared" ref="P562" si="3515">(C561-B561)*1000-(R561+R563)</f>
        <v>23.148999999999276</v>
      </c>
      <c r="Q562" s="54">
        <v>85</v>
      </c>
      <c r="R562" s="55"/>
      <c r="S562" s="158"/>
      <c r="T562" s="52">
        <v>60</v>
      </c>
      <c r="U562" s="8">
        <f t="shared" ref="U562" si="3516">T562</f>
        <v>60</v>
      </c>
      <c r="V562" s="72">
        <f t="shared" ref="V562:V608" si="3517">CEILING(11.8*T562*T562/O562-Q562,1)</f>
        <v>85</v>
      </c>
      <c r="W562" s="56">
        <f t="shared" ref="W562" si="3518">(((T562)*(T562))/(12.96*O562))-((9.81*(Q562/1000))/1500)</f>
        <v>1.1105552111111112</v>
      </c>
      <c r="X562" s="82"/>
      <c r="Y562" s="57"/>
      <c r="Z562" s="58">
        <v>65</v>
      </c>
      <c r="AA562" s="8">
        <f t="shared" ref="AA562" si="3519">Z562</f>
        <v>65</v>
      </c>
      <c r="AB562" s="72">
        <f t="shared" ref="AB562:AB608" si="3520">CEILING(11.8*Z562*Z562/O562-Q562,1)</f>
        <v>115</v>
      </c>
      <c r="AC562" s="56">
        <f t="shared" ref="AC562" si="3521">(((Z562)*(Z562))/(12.96*O562))-((9.81*(Q562/1000))/1500)</f>
        <v>1.3034564456790123</v>
      </c>
      <c r="AD562" s="84"/>
      <c r="AE562" s="57"/>
    </row>
    <row r="563" spans="1:31" ht="15.75" thickBot="1" x14ac:dyDescent="0.3">
      <c r="A563" s="200"/>
      <c r="B563" s="203"/>
      <c r="C563" s="206"/>
      <c r="D563" s="34"/>
      <c r="E563" s="35"/>
      <c r="F563" s="35"/>
      <c r="G563" s="36">
        <v>48.17</v>
      </c>
      <c r="H563" s="37"/>
      <c r="I563" s="38">
        <f t="shared" ref="I563" si="3522">H562</f>
        <v>60</v>
      </c>
      <c r="J563" s="35"/>
      <c r="K563" s="39"/>
      <c r="L563" s="79">
        <f t="shared" ref="L563" si="3523">IF(F562=0,0,G563/(F562/1000*H562))</f>
        <v>9.4450980392156865</v>
      </c>
      <c r="M563" s="75">
        <f t="shared" ref="M563" si="3524">L563*H562</f>
        <v>566.70588235294122</v>
      </c>
      <c r="N563" s="187"/>
      <c r="O563" s="64"/>
      <c r="P563" s="60"/>
      <c r="Q563" s="60"/>
      <c r="R563" s="184">
        <v>48.17</v>
      </c>
      <c r="S563" s="168" t="s">
        <v>37</v>
      </c>
      <c r="T563" s="59"/>
      <c r="U563" s="38">
        <f t="shared" ref="U563" si="3525">T562</f>
        <v>60</v>
      </c>
      <c r="V563" s="60"/>
      <c r="W563" s="62"/>
      <c r="X563" s="79">
        <f t="shared" ref="X563:X609" si="3526">IF(Q562=0,0,R563/(Q562/1000*T562))</f>
        <v>9.4450980392156865</v>
      </c>
      <c r="Y563" s="63">
        <f t="shared" ref="Y563" si="3527">X563*T562</f>
        <v>566.70588235294122</v>
      </c>
      <c r="Z563" s="64"/>
      <c r="AA563" s="38">
        <f t="shared" ref="AA563" si="3528">Z562</f>
        <v>65</v>
      </c>
      <c r="AB563" s="60"/>
      <c r="AC563" s="60"/>
      <c r="AD563" s="79">
        <f t="shared" ref="AD563:AD609" si="3529">IF(Q562=0,0,R563/(Q562/1000*Z562))</f>
        <v>8.7185520361990942</v>
      </c>
      <c r="AE563" s="63">
        <f t="shared" ref="AE563" si="3530">AD563*Z562</f>
        <v>566.7058823529411</v>
      </c>
    </row>
    <row r="564" spans="1:31" ht="15.75" thickBot="1" x14ac:dyDescent="0.3">
      <c r="A564" s="3" t="s">
        <v>19</v>
      </c>
      <c r="B564" s="207">
        <f>(B565-C561)*1000</f>
        <v>0</v>
      </c>
      <c r="C564" s="208"/>
      <c r="D564" s="66"/>
      <c r="E564" s="40"/>
      <c r="F564" s="40"/>
      <c r="G564" s="40"/>
      <c r="H564" s="40"/>
      <c r="I564" s="40">
        <f t="shared" si="3248"/>
        <v>60</v>
      </c>
      <c r="J564" s="40"/>
      <c r="K564" s="41"/>
      <c r="L564" s="81"/>
      <c r="M564" s="40"/>
      <c r="N564" s="149"/>
      <c r="O564" s="42"/>
      <c r="P564" s="42"/>
      <c r="Q564" s="42"/>
      <c r="R564" s="42"/>
      <c r="S564" s="40"/>
      <c r="T564" s="42"/>
      <c r="U564" s="40">
        <f t="shared" si="3249"/>
        <v>60</v>
      </c>
      <c r="V564" s="42"/>
      <c r="W564" s="43"/>
      <c r="X564" s="83"/>
      <c r="Y564" s="42"/>
      <c r="Z564" s="42"/>
      <c r="AA564" s="40">
        <f t="shared" si="3250"/>
        <v>65</v>
      </c>
      <c r="AB564" s="42"/>
      <c r="AC564" s="42"/>
      <c r="AD564" s="83"/>
      <c r="AE564" s="42"/>
    </row>
    <row r="565" spans="1:31" x14ac:dyDescent="0.25">
      <c r="A565" s="198">
        <v>122</v>
      </c>
      <c r="B565" s="201">
        <v>46.947603999999998</v>
      </c>
      <c r="C565" s="204">
        <v>47.169519000000001</v>
      </c>
      <c r="D565" s="14"/>
      <c r="E565" s="9"/>
      <c r="F565" s="9"/>
      <c r="G565" s="7">
        <v>56.670999999999999</v>
      </c>
      <c r="H565" s="18"/>
      <c r="I565" s="8">
        <f t="shared" ref="I565" si="3531">H566</f>
        <v>60</v>
      </c>
      <c r="J565" s="9"/>
      <c r="K565" s="11"/>
      <c r="L565" s="79">
        <f t="shared" ref="L565" si="3532">IF(F566=0,0,G565/(F566/1000*H566))</f>
        <v>9.4451666666666672</v>
      </c>
      <c r="M565" s="75">
        <f t="shared" ref="M565" si="3533">L565*H566</f>
        <v>566.71</v>
      </c>
      <c r="N565" s="147"/>
      <c r="O565" s="157"/>
      <c r="P565" s="46"/>
      <c r="Q565" s="46"/>
      <c r="R565" s="185">
        <v>56.67</v>
      </c>
      <c r="S565" s="169" t="s">
        <v>37</v>
      </c>
      <c r="T565" s="48"/>
      <c r="U565" s="8">
        <f t="shared" ref="U565" si="3534">T566</f>
        <v>60</v>
      </c>
      <c r="V565" s="49"/>
      <c r="W565" s="50"/>
      <c r="X565" s="79">
        <f t="shared" ref="X565:X611" si="3535">IF(Q566=0,0,R565/(Q566/1000*T566))</f>
        <v>9.4450000000000003</v>
      </c>
      <c r="Y565" s="51">
        <f t="shared" ref="Y565" si="3536">X565*T566</f>
        <v>566.70000000000005</v>
      </c>
      <c r="Z565" s="157"/>
      <c r="AA565" s="8">
        <f t="shared" ref="AA565" si="3537">Z566</f>
        <v>65</v>
      </c>
      <c r="AB565" s="46"/>
      <c r="AC565" s="46"/>
      <c r="AD565" s="79">
        <f t="shared" ref="AD565:AD611" si="3538">IF(Q566=0,0,R565/(Q566/1000*Z566))</f>
        <v>8.718461538461538</v>
      </c>
      <c r="AE565" s="51">
        <f t="shared" ref="AE565" si="3539">AD565*Z566</f>
        <v>566.69999999999993</v>
      </c>
    </row>
    <row r="566" spans="1:31" x14ac:dyDescent="0.25">
      <c r="A566" s="199"/>
      <c r="B566" s="202"/>
      <c r="C566" s="205"/>
      <c r="D566" s="15">
        <v>254</v>
      </c>
      <c r="E566" s="6">
        <v>116.247</v>
      </c>
      <c r="F566" s="6">
        <v>100</v>
      </c>
      <c r="G566" s="10"/>
      <c r="H566" s="19">
        <v>60</v>
      </c>
      <c r="I566" s="8">
        <f t="shared" ref="I566" si="3540">H566</f>
        <v>60</v>
      </c>
      <c r="J566" s="72">
        <f t="shared" ref="J566:J612" si="3541">CEILING(11.8*H566*H566/D566-F566,1)</f>
        <v>68</v>
      </c>
      <c r="K566" s="33">
        <f t="shared" ref="K566" si="3542">(((H566)*(H566))/(12.96*D566))-((9.81*(F566/1000))/1500)</f>
        <v>1.0929592983377079</v>
      </c>
      <c r="L566" s="80"/>
      <c r="M566" s="44"/>
      <c r="N566" s="148"/>
      <c r="O566" s="58">
        <v>254</v>
      </c>
      <c r="P566" s="53">
        <f t="shared" ref="P566" si="3543">(C565-B565)*1000-(R565+R567)</f>
        <v>116.24500000000275</v>
      </c>
      <c r="Q566" s="54">
        <v>100</v>
      </c>
      <c r="R566" s="55"/>
      <c r="S566" s="158"/>
      <c r="T566" s="52">
        <v>60</v>
      </c>
      <c r="U566" s="8">
        <f t="shared" ref="U566" si="3544">T566</f>
        <v>60</v>
      </c>
      <c r="V566" s="72">
        <f t="shared" ref="V566:V612" si="3545">CEILING(11.8*T566*T566/O566-Q566,1)</f>
        <v>68</v>
      </c>
      <c r="W566" s="56">
        <f t="shared" ref="W566" si="3546">(((T566)*(T566))/(12.96*O566))-((9.81*(Q566/1000))/1500)</f>
        <v>1.0929592983377079</v>
      </c>
      <c r="X566" s="82"/>
      <c r="Y566" s="57"/>
      <c r="Z566" s="58">
        <v>65</v>
      </c>
      <c r="AA566" s="8">
        <f t="shared" ref="AA566" si="3547">Z566</f>
        <v>65</v>
      </c>
      <c r="AB566" s="72">
        <f t="shared" ref="AB566:AB612" si="3548">CEILING(11.8*Z566*Z566/O566-Q566,1)</f>
        <v>97</v>
      </c>
      <c r="AC566" s="56">
        <f t="shared" ref="AC566" si="3549">(((Z566)*(Z566))/(12.96*O566))-((9.81*(Q566/1000))/1500)</f>
        <v>1.2828227181880043</v>
      </c>
      <c r="AD566" s="84"/>
      <c r="AE566" s="57"/>
    </row>
    <row r="567" spans="1:31" ht="15.75" thickBot="1" x14ac:dyDescent="0.3">
      <c r="A567" s="200"/>
      <c r="B567" s="203"/>
      <c r="C567" s="206"/>
      <c r="D567" s="34"/>
      <c r="E567" s="35"/>
      <c r="F567" s="35"/>
      <c r="G567" s="36">
        <v>49</v>
      </c>
      <c r="H567" s="37"/>
      <c r="I567" s="38">
        <f t="shared" ref="I567" si="3550">H566</f>
        <v>60</v>
      </c>
      <c r="J567" s="35"/>
      <c r="K567" s="39"/>
      <c r="L567" s="79">
        <f t="shared" ref="L567" si="3551">IF(F566=0,0,G567/(F566/1000*H566))</f>
        <v>8.1666666666666661</v>
      </c>
      <c r="M567" s="75">
        <f t="shared" ref="M567" si="3552">L567*H566</f>
        <v>489.99999999999994</v>
      </c>
      <c r="N567" s="187"/>
      <c r="O567" s="64"/>
      <c r="P567" s="60"/>
      <c r="Q567" s="60"/>
      <c r="R567" s="184">
        <v>49</v>
      </c>
      <c r="S567" s="159"/>
      <c r="T567" s="59"/>
      <c r="U567" s="38">
        <f t="shared" ref="U567" si="3553">T566</f>
        <v>60</v>
      </c>
      <c r="V567" s="60"/>
      <c r="W567" s="62"/>
      <c r="X567" s="79">
        <f t="shared" ref="X567:X613" si="3554">IF(Q566=0,0,R567/(Q566/1000*T566))</f>
        <v>8.1666666666666661</v>
      </c>
      <c r="Y567" s="63">
        <f t="shared" ref="Y567" si="3555">X567*T566</f>
        <v>489.99999999999994</v>
      </c>
      <c r="Z567" s="64"/>
      <c r="AA567" s="38">
        <f t="shared" ref="AA567" si="3556">Z566</f>
        <v>65</v>
      </c>
      <c r="AB567" s="60"/>
      <c r="AC567" s="60"/>
      <c r="AD567" s="79">
        <f t="shared" ref="AD567:AD613" si="3557">IF(Q566=0,0,R567/(Q566/1000*Z566))</f>
        <v>7.5384615384615383</v>
      </c>
      <c r="AE567" s="63">
        <f t="shared" ref="AE567" si="3558">AD567*Z566</f>
        <v>490</v>
      </c>
    </row>
    <row r="568" spans="1:31" ht="15.75" thickBot="1" x14ac:dyDescent="0.3">
      <c r="A568" s="3" t="s">
        <v>19</v>
      </c>
      <c r="B568" s="207">
        <f>(B569-C565)*1000</f>
        <v>132.3810000000023</v>
      </c>
      <c r="C568" s="208"/>
      <c r="D568" s="66"/>
      <c r="E568" s="40"/>
      <c r="F568" s="40"/>
      <c r="G568" s="40"/>
      <c r="H568" s="40"/>
      <c r="I568" s="40">
        <f t="shared" ref="I568:I610" si="3559">IF(I567&gt;I570,I567,I570)</f>
        <v>60</v>
      </c>
      <c r="J568" s="40"/>
      <c r="K568" s="41"/>
      <c r="L568" s="81"/>
      <c r="M568" s="40"/>
      <c r="N568" s="149"/>
      <c r="O568" s="42"/>
      <c r="P568" s="42"/>
      <c r="Q568" s="42"/>
      <c r="R568" s="42"/>
      <c r="S568" s="40"/>
      <c r="T568" s="42"/>
      <c r="U568" s="40">
        <f t="shared" ref="U568:U610" si="3560">IF(U567&gt;U570,U567,U570)</f>
        <v>60</v>
      </c>
      <c r="V568" s="42"/>
      <c r="W568" s="43"/>
      <c r="X568" s="83"/>
      <c r="Y568" s="42"/>
      <c r="Z568" s="42"/>
      <c r="AA568" s="40">
        <f t="shared" ref="AA568:AA610" si="3561">IF(AA567&gt;AA570,AA567,AA570)</f>
        <v>65</v>
      </c>
      <c r="AB568" s="42"/>
      <c r="AC568" s="42"/>
      <c r="AD568" s="83"/>
      <c r="AE568" s="42"/>
    </row>
    <row r="569" spans="1:31" x14ac:dyDescent="0.25">
      <c r="A569" s="198">
        <v>123</v>
      </c>
      <c r="B569" s="211">
        <v>47.301900000000003</v>
      </c>
      <c r="C569" s="204">
        <v>47.395318000000003</v>
      </c>
      <c r="D569" s="14"/>
      <c r="E569" s="9"/>
      <c r="F569" s="9"/>
      <c r="G569" s="7">
        <v>25</v>
      </c>
      <c r="H569" s="18"/>
      <c r="I569" s="8">
        <f t="shared" ref="I569" si="3562">H570</f>
        <v>60</v>
      </c>
      <c r="J569" s="9"/>
      <c r="K569" s="11"/>
      <c r="L569" s="79">
        <f t="shared" ref="L569" si="3563">IF(F570=0,0,G569/(F570/1000*H570))</f>
        <v>8.0128205128205146</v>
      </c>
      <c r="M569" s="75">
        <f t="shared" ref="M569" si="3564">L569*H570</f>
        <v>480.76923076923089</v>
      </c>
      <c r="N569" s="147"/>
      <c r="O569" s="157"/>
      <c r="P569" s="46"/>
      <c r="Q569" s="46"/>
      <c r="R569" s="185">
        <v>25</v>
      </c>
      <c r="S569" s="156"/>
      <c r="T569" s="48"/>
      <c r="U569" s="8">
        <f t="shared" ref="U569" si="3565">T570</f>
        <v>60</v>
      </c>
      <c r="V569" s="49"/>
      <c r="W569" s="50"/>
      <c r="X569" s="79">
        <f t="shared" si="3507"/>
        <v>8.0128205128205146</v>
      </c>
      <c r="Y569" s="51">
        <f t="shared" ref="Y569" si="3566">X569*T570</f>
        <v>480.76923076923089</v>
      </c>
      <c r="Z569" s="157"/>
      <c r="AA569" s="8">
        <f t="shared" ref="AA569" si="3567">Z570</f>
        <v>65</v>
      </c>
      <c r="AB569" s="46"/>
      <c r="AC569" s="46"/>
      <c r="AD569" s="79">
        <f t="shared" si="3510"/>
        <v>7.3964497041420119</v>
      </c>
      <c r="AE569" s="51">
        <f t="shared" ref="AE569" si="3568">AD569*Z570</f>
        <v>480.76923076923077</v>
      </c>
    </row>
    <row r="570" spans="1:31" x14ac:dyDescent="0.25">
      <c r="A570" s="199"/>
      <c r="B570" s="212"/>
      <c r="C570" s="205"/>
      <c r="D570" s="15">
        <v>500</v>
      </c>
      <c r="E570" s="6">
        <v>43.408999999999999</v>
      </c>
      <c r="F570" s="6">
        <v>52</v>
      </c>
      <c r="G570" s="10"/>
      <c r="H570" s="19">
        <v>60</v>
      </c>
      <c r="I570" s="8">
        <f t="shared" ref="I570" si="3569">H570</f>
        <v>60</v>
      </c>
      <c r="J570" s="72">
        <f t="shared" si="3513"/>
        <v>33</v>
      </c>
      <c r="K570" s="33">
        <f t="shared" ref="K570" si="3570">(((H570)*(H570))/(12.96*D570))-((9.81*(F570/1000))/1500)</f>
        <v>0.55521547555555562</v>
      </c>
      <c r="L570" s="80"/>
      <c r="M570" s="44"/>
      <c r="N570" s="148"/>
      <c r="O570" s="58">
        <v>500</v>
      </c>
      <c r="P570" s="53">
        <f t="shared" ref="P570" si="3571">(C569-B569)*1000-(R569+R571)</f>
        <v>43.417999999999779</v>
      </c>
      <c r="Q570" s="54">
        <v>52</v>
      </c>
      <c r="R570" s="55"/>
      <c r="S570" s="158"/>
      <c r="T570" s="52">
        <v>60</v>
      </c>
      <c r="U570" s="8">
        <f t="shared" ref="U570" si="3572">T570</f>
        <v>60</v>
      </c>
      <c r="V570" s="72">
        <f t="shared" si="3517"/>
        <v>33</v>
      </c>
      <c r="W570" s="56">
        <f t="shared" ref="W570" si="3573">(((T570)*(T570))/(12.96*O570))-((9.81*(Q570/1000))/1500)</f>
        <v>0.55521547555555562</v>
      </c>
      <c r="X570" s="82"/>
      <c r="Y570" s="57"/>
      <c r="Z570" s="58">
        <v>65</v>
      </c>
      <c r="AA570" s="8">
        <f t="shared" ref="AA570" si="3574">Z570</f>
        <v>65</v>
      </c>
      <c r="AB570" s="72">
        <f t="shared" si="3520"/>
        <v>48</v>
      </c>
      <c r="AC570" s="56">
        <f t="shared" ref="AC570" si="3575">(((Z570)*(Z570))/(12.96*O570))-((9.81*(Q570/1000))/1500)</f>
        <v>0.65166609283950616</v>
      </c>
      <c r="AD570" s="84"/>
      <c r="AE570" s="57"/>
    </row>
    <row r="571" spans="1:31" ht="15.75" thickBot="1" x14ac:dyDescent="0.3">
      <c r="A571" s="200"/>
      <c r="B571" s="213"/>
      <c r="C571" s="206"/>
      <c r="D571" s="34"/>
      <c r="E571" s="35"/>
      <c r="F571" s="35"/>
      <c r="G571" s="36">
        <v>25</v>
      </c>
      <c r="H571" s="37"/>
      <c r="I571" s="38">
        <f t="shared" ref="I571" si="3576">H570</f>
        <v>60</v>
      </c>
      <c r="J571" s="35"/>
      <c r="K571" s="39"/>
      <c r="L571" s="79">
        <f t="shared" ref="L571" si="3577">IF(F570=0,0,G571/(F570/1000*H570))</f>
        <v>8.0128205128205146</v>
      </c>
      <c r="M571" s="75">
        <f t="shared" ref="M571" si="3578">L571*H570</f>
        <v>480.76923076923089</v>
      </c>
      <c r="N571" s="187"/>
      <c r="O571" s="64"/>
      <c r="P571" s="60"/>
      <c r="Q571" s="60"/>
      <c r="R571" s="184">
        <v>25</v>
      </c>
      <c r="S571" s="159"/>
      <c r="T571" s="59"/>
      <c r="U571" s="38">
        <f t="shared" ref="U571" si="3579">T570</f>
        <v>60</v>
      </c>
      <c r="V571" s="60"/>
      <c r="W571" s="62"/>
      <c r="X571" s="79">
        <f t="shared" si="3526"/>
        <v>8.0128205128205146</v>
      </c>
      <c r="Y571" s="63">
        <f t="shared" ref="Y571" si="3580">X571*T570</f>
        <v>480.76923076923089</v>
      </c>
      <c r="Z571" s="64"/>
      <c r="AA571" s="38">
        <f t="shared" ref="AA571" si="3581">Z570</f>
        <v>65</v>
      </c>
      <c r="AB571" s="60"/>
      <c r="AC571" s="60"/>
      <c r="AD571" s="79">
        <f t="shared" si="3529"/>
        <v>7.3964497041420119</v>
      </c>
      <c r="AE571" s="63">
        <f t="shared" ref="AE571" si="3582">AD571*Z570</f>
        <v>480.76923076923077</v>
      </c>
    </row>
    <row r="572" spans="1:31" ht="15.75" thickBot="1" x14ac:dyDescent="0.3">
      <c r="A572" s="3" t="s">
        <v>19</v>
      </c>
      <c r="B572" s="207">
        <f>(B573-C569)*1000</f>
        <v>17.244999999995514</v>
      </c>
      <c r="C572" s="208"/>
      <c r="D572" s="66"/>
      <c r="E572" s="40"/>
      <c r="F572" s="40"/>
      <c r="G572" s="40"/>
      <c r="H572" s="40"/>
      <c r="I572" s="40">
        <f t="shared" si="3559"/>
        <v>60</v>
      </c>
      <c r="J572" s="40"/>
      <c r="K572" s="41"/>
      <c r="L572" s="81"/>
      <c r="M572" s="40"/>
      <c r="N572" s="149"/>
      <c r="O572" s="42"/>
      <c r="P572" s="42"/>
      <c r="Q572" s="42"/>
      <c r="R572" s="42"/>
      <c r="S572" s="40"/>
      <c r="T572" s="42"/>
      <c r="U572" s="40">
        <f t="shared" si="3560"/>
        <v>60</v>
      </c>
      <c r="V572" s="42"/>
      <c r="W572" s="43"/>
      <c r="X572" s="83"/>
      <c r="Y572" s="42"/>
      <c r="Z572" s="42"/>
      <c r="AA572" s="40">
        <f t="shared" si="3561"/>
        <v>65</v>
      </c>
      <c r="AB572" s="42"/>
      <c r="AC572" s="42"/>
      <c r="AD572" s="83"/>
      <c r="AE572" s="42"/>
    </row>
    <row r="573" spans="1:31" x14ac:dyDescent="0.25">
      <c r="A573" s="214">
        <v>124</v>
      </c>
      <c r="B573" s="201">
        <v>47.412562999999999</v>
      </c>
      <c r="C573" s="204">
        <v>47.588442000000001</v>
      </c>
      <c r="D573" s="14"/>
      <c r="E573" s="9"/>
      <c r="F573" s="9"/>
      <c r="G573" s="7">
        <v>25</v>
      </c>
      <c r="H573" s="18"/>
      <c r="I573" s="8">
        <f t="shared" ref="I573" si="3583">H574</f>
        <v>60</v>
      </c>
      <c r="J573" s="9"/>
      <c r="K573" s="11"/>
      <c r="L573" s="79">
        <f t="shared" ref="L573" si="3584">IF(F574=0,0,G573/(F574/1000*H574))</f>
        <v>8.169934640522877</v>
      </c>
      <c r="M573" s="75">
        <f t="shared" ref="M573" si="3585">L573*H574</f>
        <v>490.1960784313726</v>
      </c>
      <c r="N573" s="147"/>
      <c r="O573" s="157"/>
      <c r="P573" s="46"/>
      <c r="Q573" s="46"/>
      <c r="R573" s="185">
        <v>40</v>
      </c>
      <c r="S573" s="156"/>
      <c r="T573" s="48"/>
      <c r="U573" s="8">
        <f t="shared" ref="U573" si="3586">T574</f>
        <v>60</v>
      </c>
      <c r="V573" s="49"/>
      <c r="W573" s="50"/>
      <c r="X573" s="79">
        <f t="shared" si="3535"/>
        <v>13.071895424836603</v>
      </c>
      <c r="Y573" s="51">
        <f t="shared" ref="Y573" si="3587">X573*T574</f>
        <v>784.31372549019613</v>
      </c>
      <c r="Z573" s="157"/>
      <c r="AA573" s="8">
        <f t="shared" ref="AA573" si="3588">Z574</f>
        <v>65</v>
      </c>
      <c r="AB573" s="46"/>
      <c r="AC573" s="46"/>
      <c r="AD573" s="79">
        <f t="shared" si="3538"/>
        <v>12.066365007541478</v>
      </c>
      <c r="AE573" s="51">
        <f t="shared" ref="AE573" si="3589">AD573*Z574</f>
        <v>784.31372549019602</v>
      </c>
    </row>
    <row r="574" spans="1:31" x14ac:dyDescent="0.25">
      <c r="A574" s="215"/>
      <c r="B574" s="202"/>
      <c r="C574" s="205"/>
      <c r="D574" s="15">
        <v>510</v>
      </c>
      <c r="E574" s="6">
        <v>60.603000000000002</v>
      </c>
      <c r="F574" s="6">
        <v>51</v>
      </c>
      <c r="G574" s="10"/>
      <c r="H574" s="19">
        <v>60</v>
      </c>
      <c r="I574" s="8">
        <f t="shared" ref="I574" si="3590">H574</f>
        <v>60</v>
      </c>
      <c r="J574" s="72">
        <f t="shared" si="3541"/>
        <v>33</v>
      </c>
      <c r="K574" s="33">
        <f t="shared" ref="K574" si="3591">(((H574)*(H574))/(12.96*D574))-((9.81*(F574/1000))/1500)</f>
        <v>0.54432876936819174</v>
      </c>
      <c r="L574" s="80"/>
      <c r="M574" s="44"/>
      <c r="N574" s="148"/>
      <c r="O574" s="58">
        <v>510</v>
      </c>
      <c r="P574" s="53">
        <v>60.576999999999998</v>
      </c>
      <c r="Q574" s="54">
        <v>51</v>
      </c>
      <c r="R574" s="55"/>
      <c r="S574" s="158"/>
      <c r="T574" s="52">
        <v>60</v>
      </c>
      <c r="U574" s="8">
        <f t="shared" ref="U574" si="3592">T574</f>
        <v>60</v>
      </c>
      <c r="V574" s="72">
        <f t="shared" si="3545"/>
        <v>33</v>
      </c>
      <c r="W574" s="56">
        <f t="shared" ref="W574" si="3593">(((T574)*(T574))/(12.96*O574))-((9.81*(Q574/1000))/1500)</f>
        <v>0.54432876936819174</v>
      </c>
      <c r="X574" s="82"/>
      <c r="Y574" s="57"/>
      <c r="Z574" s="58">
        <v>65</v>
      </c>
      <c r="AA574" s="8">
        <f t="shared" ref="AA574" si="3594">Z574</f>
        <v>65</v>
      </c>
      <c r="AB574" s="72">
        <f t="shared" si="3548"/>
        <v>47</v>
      </c>
      <c r="AC574" s="56">
        <f t="shared" ref="AC574" si="3595">(((Z574)*(Z574))/(12.96*O574))-((9.81*(Q574/1000))/1500)</f>
        <v>0.63888819807794728</v>
      </c>
      <c r="AD574" s="84"/>
      <c r="AE574" s="57"/>
    </row>
    <row r="575" spans="1:31" x14ac:dyDescent="0.25">
      <c r="A575" s="215"/>
      <c r="B575" s="202"/>
      <c r="C575" s="205"/>
      <c r="D575" s="34"/>
      <c r="E575" s="35"/>
      <c r="F575" s="35"/>
      <c r="G575" s="36">
        <v>0</v>
      </c>
      <c r="H575" s="37"/>
      <c r="I575" s="38">
        <f t="shared" ref="I575" si="3596">H574</f>
        <v>60</v>
      </c>
      <c r="J575" s="35"/>
      <c r="K575" s="39"/>
      <c r="L575" s="79">
        <f t="shared" ref="L575" si="3597">IF(F574=0,0,G575/(F574/1000*H574))</f>
        <v>0</v>
      </c>
      <c r="M575" s="75">
        <f t="shared" ref="M575" si="3598">L575*H574</f>
        <v>0</v>
      </c>
      <c r="N575" s="187"/>
      <c r="O575" s="64"/>
      <c r="P575" s="60"/>
      <c r="Q575" s="60"/>
      <c r="R575" s="184">
        <v>0</v>
      </c>
      <c r="S575" s="159"/>
      <c r="T575" s="59"/>
      <c r="U575" s="38">
        <f t="shared" ref="U575" si="3599">T574</f>
        <v>60</v>
      </c>
      <c r="V575" s="60"/>
      <c r="W575" s="62"/>
      <c r="X575" s="79">
        <f t="shared" si="3554"/>
        <v>0</v>
      </c>
      <c r="Y575" s="63">
        <f t="shared" ref="Y575" si="3600">X575*T574</f>
        <v>0</v>
      </c>
      <c r="Z575" s="64"/>
      <c r="AA575" s="38">
        <f t="shared" ref="AA575" si="3601">Z574</f>
        <v>65</v>
      </c>
      <c r="AB575" s="60"/>
      <c r="AC575" s="60"/>
      <c r="AD575" s="79">
        <f t="shared" si="3557"/>
        <v>0</v>
      </c>
      <c r="AE575" s="63">
        <f t="shared" ref="AE575" si="3602">AD575*Z574</f>
        <v>0</v>
      </c>
    </row>
    <row r="576" spans="1:31" x14ac:dyDescent="0.25">
      <c r="A576" s="215"/>
      <c r="B576" s="202"/>
      <c r="C576" s="205"/>
      <c r="D576" s="15">
        <v>490</v>
      </c>
      <c r="E576" s="6">
        <v>40.280999999999999</v>
      </c>
      <c r="F576" s="6">
        <v>51</v>
      </c>
      <c r="G576" s="10"/>
      <c r="H576" s="19">
        <v>60</v>
      </c>
      <c r="I576" s="8">
        <f t="shared" ref="I576" si="3603">H576</f>
        <v>60</v>
      </c>
      <c r="J576" s="72">
        <f t="shared" si="3513"/>
        <v>36</v>
      </c>
      <c r="K576" s="33">
        <f t="shared" ref="K576" si="3604">(((H576)*(H576))/(12.96*D576))-((9.81*(F576/1000))/1500)</f>
        <v>0.56655988403628121</v>
      </c>
      <c r="L576" s="80"/>
      <c r="M576" s="44"/>
      <c r="N576" s="148"/>
      <c r="O576" s="58">
        <v>490</v>
      </c>
      <c r="P576" s="53">
        <v>40.302999999999997</v>
      </c>
      <c r="Q576" s="54">
        <v>51</v>
      </c>
      <c r="R576" s="55"/>
      <c r="S576" s="158"/>
      <c r="T576" s="52">
        <v>60</v>
      </c>
      <c r="U576" s="8">
        <f t="shared" ref="U576" si="3605">T576</f>
        <v>60</v>
      </c>
      <c r="V576" s="72">
        <f t="shared" si="3517"/>
        <v>36</v>
      </c>
      <c r="W576" s="56">
        <f t="shared" ref="W576" si="3606">(((T576)*(T576))/(12.96*O576))-((9.81*(Q576/1000))/1500)</f>
        <v>0.56655988403628121</v>
      </c>
      <c r="X576" s="82"/>
      <c r="Y576" s="57"/>
      <c r="Z576" s="58">
        <v>65</v>
      </c>
      <c r="AA576" s="8">
        <f t="shared" ref="AA576" si="3607">Z576</f>
        <v>65</v>
      </c>
      <c r="AB576" s="72">
        <f t="shared" si="3520"/>
        <v>51</v>
      </c>
      <c r="AC576" s="56">
        <f t="shared" ref="AC576" si="3608">(((Z576)*(Z576))/(12.96*O576))-((9.81*(Q576/1000))/1500)</f>
        <v>0.6649788812648022</v>
      </c>
      <c r="AD576" s="84"/>
      <c r="AE576" s="57"/>
    </row>
    <row r="577" spans="1:31" ht="15.75" thickBot="1" x14ac:dyDescent="0.3">
      <c r="A577" s="216"/>
      <c r="B577" s="203"/>
      <c r="C577" s="206"/>
      <c r="D577" s="34"/>
      <c r="E577" s="35"/>
      <c r="F577" s="35"/>
      <c r="G577" s="36">
        <v>50</v>
      </c>
      <c r="H577" s="37"/>
      <c r="I577" s="38">
        <f t="shared" ref="I577" si="3609">H576</f>
        <v>60</v>
      </c>
      <c r="J577" s="35"/>
      <c r="K577" s="39"/>
      <c r="L577" s="79">
        <f t="shared" ref="L577" si="3610">IF(F576=0,0,G577/(F576/1000*H576))</f>
        <v>16.339869281045754</v>
      </c>
      <c r="M577" s="75">
        <f t="shared" ref="M577" si="3611">L577*H576</f>
        <v>980.3921568627452</v>
      </c>
      <c r="N577" s="187"/>
      <c r="O577" s="64"/>
      <c r="P577" s="60"/>
      <c r="Q577" s="60"/>
      <c r="R577" s="184">
        <v>50</v>
      </c>
      <c r="S577" s="159"/>
      <c r="T577" s="59"/>
      <c r="U577" s="38">
        <f t="shared" ref="U577" si="3612">T576</f>
        <v>60</v>
      </c>
      <c r="V577" s="60"/>
      <c r="W577" s="62"/>
      <c r="X577" s="79">
        <f t="shared" si="3526"/>
        <v>16.339869281045754</v>
      </c>
      <c r="Y577" s="63">
        <f t="shared" ref="Y577" si="3613">X577*T576</f>
        <v>980.3921568627452</v>
      </c>
      <c r="Z577" s="64"/>
      <c r="AA577" s="38">
        <f t="shared" ref="AA577" si="3614">Z576</f>
        <v>65</v>
      </c>
      <c r="AB577" s="60"/>
      <c r="AC577" s="60"/>
      <c r="AD577" s="79">
        <f t="shared" si="3529"/>
        <v>15.082956259426847</v>
      </c>
      <c r="AE577" s="63">
        <f t="shared" ref="AE577" si="3615">AD577*Z576</f>
        <v>980.39215686274508</v>
      </c>
    </row>
    <row r="578" spans="1:31" ht="15.75" thickBot="1" x14ac:dyDescent="0.3">
      <c r="A578" s="3" t="s">
        <v>19</v>
      </c>
      <c r="B578" s="207">
        <f>(B579-C573)*1000</f>
        <v>49.683000000001698</v>
      </c>
      <c r="C578" s="208"/>
      <c r="D578" s="66"/>
      <c r="E578" s="40"/>
      <c r="F578" s="40"/>
      <c r="G578" s="40"/>
      <c r="H578" s="40"/>
      <c r="I578" s="40">
        <f t="shared" si="3559"/>
        <v>60</v>
      </c>
      <c r="J578" s="40"/>
      <c r="K578" s="41"/>
      <c r="L578" s="81"/>
      <c r="M578" s="40"/>
      <c r="N578" s="149"/>
      <c r="O578" s="42"/>
      <c r="P578" s="42"/>
      <c r="Q578" s="42"/>
      <c r="R578" s="42"/>
      <c r="S578" s="40"/>
      <c r="T578" s="42"/>
      <c r="U578" s="40">
        <f t="shared" si="3560"/>
        <v>60</v>
      </c>
      <c r="V578" s="42"/>
      <c r="W578" s="43"/>
      <c r="X578" s="83"/>
      <c r="Y578" s="42"/>
      <c r="Z578" s="42"/>
      <c r="AA578" s="40">
        <f t="shared" si="3561"/>
        <v>65</v>
      </c>
      <c r="AB578" s="42"/>
      <c r="AC578" s="42"/>
      <c r="AD578" s="83"/>
      <c r="AE578" s="42"/>
    </row>
    <row r="579" spans="1:31" x14ac:dyDescent="0.25">
      <c r="A579" s="198">
        <v>125</v>
      </c>
      <c r="B579" s="201">
        <v>47.638125000000002</v>
      </c>
      <c r="C579" s="204">
        <v>47.839810999999997</v>
      </c>
      <c r="D579" s="14"/>
      <c r="E579" s="9"/>
      <c r="F579" s="9"/>
      <c r="G579" s="7">
        <v>60</v>
      </c>
      <c r="H579" s="18"/>
      <c r="I579" s="8">
        <f t="shared" ref="I579" si="3616">H580</f>
        <v>55</v>
      </c>
      <c r="J579" s="9"/>
      <c r="K579" s="11"/>
      <c r="L579" s="79">
        <f t="shared" ref="L579" si="3617">IF(F580=0,0,G579/(F580/1000*H580))</f>
        <v>10.909090909090908</v>
      </c>
      <c r="M579" s="75">
        <f t="shared" ref="M579" si="3618">L579*H580</f>
        <v>600</v>
      </c>
      <c r="N579" s="147"/>
      <c r="O579" s="157"/>
      <c r="P579" s="46"/>
      <c r="Q579" s="46"/>
      <c r="R579" s="185">
        <v>60</v>
      </c>
      <c r="S579" s="156"/>
      <c r="T579" s="48"/>
      <c r="U579" s="8">
        <f t="shared" ref="U579" si="3619">T580</f>
        <v>55</v>
      </c>
      <c r="V579" s="49"/>
      <c r="W579" s="50"/>
      <c r="X579" s="79">
        <f t="shared" si="3535"/>
        <v>10.909090909090908</v>
      </c>
      <c r="Y579" s="51">
        <f t="shared" ref="Y579" si="3620">X579*T580</f>
        <v>600</v>
      </c>
      <c r="Z579" s="157"/>
      <c r="AA579" s="8">
        <f t="shared" ref="AA579" si="3621">Z580</f>
        <v>60</v>
      </c>
      <c r="AB579" s="46"/>
      <c r="AC579" s="46"/>
      <c r="AD579" s="79">
        <f t="shared" si="3538"/>
        <v>10</v>
      </c>
      <c r="AE579" s="51">
        <f t="shared" ref="AE579" si="3622">AD579*Z580</f>
        <v>600</v>
      </c>
    </row>
    <row r="580" spans="1:31" x14ac:dyDescent="0.25">
      <c r="A580" s="199"/>
      <c r="B580" s="202"/>
      <c r="C580" s="205"/>
      <c r="D580" s="15">
        <v>208</v>
      </c>
      <c r="E580" s="6">
        <v>81.688000000000002</v>
      </c>
      <c r="F580" s="6">
        <v>100</v>
      </c>
      <c r="G580" s="10"/>
      <c r="H580" s="19">
        <v>55</v>
      </c>
      <c r="I580" s="8">
        <f t="shared" ref="I580" si="3623">H580</f>
        <v>55</v>
      </c>
      <c r="J580" s="72">
        <f t="shared" si="3541"/>
        <v>72</v>
      </c>
      <c r="K580" s="33">
        <f t="shared" ref="K580" si="3624">(((H580)*(H580))/(12.96*D580))-((9.81*(F580/1000))/1500)</f>
        <v>1.1215118357075022</v>
      </c>
      <c r="L580" s="80"/>
      <c r="M580" s="44"/>
      <c r="N580" s="148"/>
      <c r="O580" s="58">
        <v>208</v>
      </c>
      <c r="P580" s="53">
        <f t="shared" ref="P580" si="3625">(C579-B579)*1000-(R579+R581)</f>
        <v>81.685999999995147</v>
      </c>
      <c r="Q580" s="54">
        <v>100</v>
      </c>
      <c r="R580" s="55"/>
      <c r="S580" s="158"/>
      <c r="T580" s="52">
        <v>55</v>
      </c>
      <c r="U580" s="8">
        <f t="shared" ref="U580" si="3626">T580</f>
        <v>55</v>
      </c>
      <c r="V580" s="72">
        <f t="shared" si="3545"/>
        <v>72</v>
      </c>
      <c r="W580" s="56">
        <f t="shared" ref="W580" si="3627">(((T580)*(T580))/(12.96*O580))-((9.81*(Q580/1000))/1500)</f>
        <v>1.1215118357075022</v>
      </c>
      <c r="X580" s="82"/>
      <c r="Y580" s="57"/>
      <c r="Z580" s="58">
        <v>60</v>
      </c>
      <c r="AA580" s="8">
        <f t="shared" ref="AA580" si="3628">Z580</f>
        <v>60</v>
      </c>
      <c r="AB580" s="72">
        <f t="shared" si="3548"/>
        <v>105</v>
      </c>
      <c r="AC580" s="56">
        <f t="shared" ref="AC580" si="3629">(((Z580)*(Z580))/(12.96*O580))-((9.81*(Q580/1000))/1500)</f>
        <v>1.3348160854700855</v>
      </c>
      <c r="AD580" s="84"/>
      <c r="AE580" s="57"/>
    </row>
    <row r="581" spans="1:31" ht="15.75" thickBot="1" x14ac:dyDescent="0.3">
      <c r="A581" s="200"/>
      <c r="B581" s="203"/>
      <c r="C581" s="206"/>
      <c r="D581" s="34"/>
      <c r="E581" s="35"/>
      <c r="F581" s="35"/>
      <c r="G581" s="36">
        <v>60</v>
      </c>
      <c r="H581" s="37"/>
      <c r="I581" s="38">
        <f t="shared" ref="I581" si="3630">H580</f>
        <v>55</v>
      </c>
      <c r="J581" s="35"/>
      <c r="K581" s="39"/>
      <c r="L581" s="79">
        <f t="shared" ref="L581" si="3631">IF(F580=0,0,G581/(F580/1000*H580))</f>
        <v>10.909090909090908</v>
      </c>
      <c r="M581" s="75">
        <f t="shared" ref="M581" si="3632">L581*H580</f>
        <v>600</v>
      </c>
      <c r="N581" s="187"/>
      <c r="O581" s="64"/>
      <c r="P581" s="60"/>
      <c r="Q581" s="60"/>
      <c r="R581" s="184">
        <v>60</v>
      </c>
      <c r="S581" s="159"/>
      <c r="T581" s="59"/>
      <c r="U581" s="38">
        <f t="shared" ref="U581" si="3633">T580</f>
        <v>55</v>
      </c>
      <c r="V581" s="60"/>
      <c r="W581" s="62"/>
      <c r="X581" s="79">
        <f t="shared" si="3554"/>
        <v>10.909090909090908</v>
      </c>
      <c r="Y581" s="63">
        <f t="shared" ref="Y581" si="3634">X581*T580</f>
        <v>600</v>
      </c>
      <c r="Z581" s="64"/>
      <c r="AA581" s="38">
        <f t="shared" ref="AA581" si="3635">Z580</f>
        <v>60</v>
      </c>
      <c r="AB581" s="60"/>
      <c r="AC581" s="60"/>
      <c r="AD581" s="79">
        <f t="shared" si="3557"/>
        <v>10</v>
      </c>
      <c r="AE581" s="63">
        <f t="shared" ref="AE581" si="3636">AD581*Z580</f>
        <v>600</v>
      </c>
    </row>
    <row r="582" spans="1:31" ht="15.75" thickBot="1" x14ac:dyDescent="0.3">
      <c r="A582" s="3" t="s">
        <v>19</v>
      </c>
      <c r="B582" s="207">
        <f>(B583-C579)*1000</f>
        <v>87.884000000002516</v>
      </c>
      <c r="C582" s="208"/>
      <c r="D582" s="66"/>
      <c r="E582" s="40"/>
      <c r="F582" s="40"/>
      <c r="G582" s="40"/>
      <c r="H582" s="40"/>
      <c r="I582" s="40">
        <f t="shared" si="3559"/>
        <v>60</v>
      </c>
      <c r="J582" s="40"/>
      <c r="K582" s="41"/>
      <c r="L582" s="81"/>
      <c r="M582" s="40"/>
      <c r="N582" s="149"/>
      <c r="O582" s="42"/>
      <c r="P582" s="42"/>
      <c r="Q582" s="42"/>
      <c r="R582" s="42"/>
      <c r="S582" s="40"/>
      <c r="T582" s="42"/>
      <c r="U582" s="40">
        <f t="shared" si="3560"/>
        <v>60</v>
      </c>
      <c r="V582" s="42"/>
      <c r="W582" s="43"/>
      <c r="X582" s="83"/>
      <c r="Y582" s="42"/>
      <c r="Z582" s="42"/>
      <c r="AA582" s="40">
        <f t="shared" si="3561"/>
        <v>60</v>
      </c>
      <c r="AB582" s="42"/>
      <c r="AC582" s="42"/>
      <c r="AD582" s="83"/>
      <c r="AE582" s="42"/>
    </row>
    <row r="583" spans="1:31" x14ac:dyDescent="0.25">
      <c r="A583" s="198">
        <v>126</v>
      </c>
      <c r="B583" s="201">
        <v>47.927695</v>
      </c>
      <c r="C583" s="204">
        <v>48.157896000000001</v>
      </c>
      <c r="D583" s="14"/>
      <c r="E583" s="9"/>
      <c r="F583" s="9"/>
      <c r="G583" s="7">
        <v>40</v>
      </c>
      <c r="H583" s="18"/>
      <c r="I583" s="8">
        <f t="shared" ref="I583" si="3637">H584</f>
        <v>60</v>
      </c>
      <c r="J583" s="9"/>
      <c r="K583" s="11"/>
      <c r="L583" s="79">
        <f t="shared" ref="L583" si="3638">IF(F584=0,0,G583/(F584/1000*H584))</f>
        <v>10.416666666666668</v>
      </c>
      <c r="M583" s="75">
        <f t="shared" ref="M583" si="3639">L583*H584</f>
        <v>625.00000000000011</v>
      </c>
      <c r="N583" s="147"/>
      <c r="O583" s="157"/>
      <c r="P583" s="46"/>
      <c r="Q583" s="46"/>
      <c r="R583" s="185">
        <v>40</v>
      </c>
      <c r="S583" s="156"/>
      <c r="T583" s="48"/>
      <c r="U583" s="8">
        <f t="shared" ref="U583" si="3640">T584</f>
        <v>60</v>
      </c>
      <c r="V583" s="49"/>
      <c r="W583" s="50"/>
      <c r="X583" s="79">
        <f t="shared" si="3507"/>
        <v>10.416666666666668</v>
      </c>
      <c r="Y583" s="51">
        <f t="shared" ref="Y583" si="3641">X583*T584</f>
        <v>625.00000000000011</v>
      </c>
      <c r="Z583" s="157"/>
      <c r="AA583" s="8">
        <f t="shared" ref="AA583" si="3642">Z584</f>
        <v>60</v>
      </c>
      <c r="AB583" s="46"/>
      <c r="AC583" s="46"/>
      <c r="AD583" s="79">
        <f t="shared" si="3510"/>
        <v>10.416666666666668</v>
      </c>
      <c r="AE583" s="51">
        <f t="shared" ref="AE583" si="3643">AD583*Z584</f>
        <v>625.00000000000011</v>
      </c>
    </row>
    <row r="584" spans="1:31" x14ac:dyDescent="0.25">
      <c r="A584" s="199"/>
      <c r="B584" s="202"/>
      <c r="C584" s="205"/>
      <c r="D584" s="15">
        <v>400</v>
      </c>
      <c r="E584" s="6">
        <v>150.20599999999999</v>
      </c>
      <c r="F584" s="6">
        <v>64</v>
      </c>
      <c r="G584" s="10"/>
      <c r="H584" s="19">
        <v>60</v>
      </c>
      <c r="I584" s="8">
        <f t="shared" ref="I584" si="3644">H584</f>
        <v>60</v>
      </c>
      <c r="J584" s="72">
        <f t="shared" si="3513"/>
        <v>43</v>
      </c>
      <c r="K584" s="33">
        <f t="shared" ref="K584" si="3645">(((H584)*(H584))/(12.96*D584))-((9.81*(F584/1000))/1500)</f>
        <v>0.69402588444444446</v>
      </c>
      <c r="L584" s="80"/>
      <c r="M584" s="44"/>
      <c r="N584" s="148"/>
      <c r="O584" s="58">
        <v>400</v>
      </c>
      <c r="P584" s="53">
        <f t="shared" ref="P584" si="3646">(C583-B583)*1000-(R583+R585)</f>
        <v>150.20100000000099</v>
      </c>
      <c r="Q584" s="54">
        <v>64</v>
      </c>
      <c r="R584" s="55"/>
      <c r="S584" s="158"/>
      <c r="T584" s="52">
        <v>60</v>
      </c>
      <c r="U584" s="8">
        <f t="shared" ref="U584" si="3647">T584</f>
        <v>60</v>
      </c>
      <c r="V584" s="72">
        <f t="shared" si="3517"/>
        <v>43</v>
      </c>
      <c r="W584" s="56">
        <f t="shared" ref="W584" si="3648">(((T584)*(T584))/(12.96*O584))-((9.81*(Q584/1000))/1500)</f>
        <v>0.69402588444444446</v>
      </c>
      <c r="X584" s="82"/>
      <c r="Y584" s="57"/>
      <c r="Z584" s="58">
        <v>60</v>
      </c>
      <c r="AA584" s="8">
        <f t="shared" ref="AA584" si="3649">Z584</f>
        <v>60</v>
      </c>
      <c r="AB584" s="72">
        <f t="shared" si="3520"/>
        <v>43</v>
      </c>
      <c r="AC584" s="56">
        <f t="shared" ref="AC584" si="3650">(((Z584)*(Z584))/(12.96*O584))-((9.81*(Q584/1000))/1500)</f>
        <v>0.69402588444444446</v>
      </c>
      <c r="AD584" s="84"/>
      <c r="AE584" s="57"/>
    </row>
    <row r="585" spans="1:31" ht="15.75" thickBot="1" x14ac:dyDescent="0.3">
      <c r="A585" s="200"/>
      <c r="B585" s="203"/>
      <c r="C585" s="206"/>
      <c r="D585" s="34"/>
      <c r="E585" s="35"/>
      <c r="F585" s="35"/>
      <c r="G585" s="36">
        <v>40</v>
      </c>
      <c r="H585" s="37"/>
      <c r="I585" s="38">
        <f t="shared" ref="I585" si="3651">H584</f>
        <v>60</v>
      </c>
      <c r="J585" s="35"/>
      <c r="K585" s="39"/>
      <c r="L585" s="79">
        <f t="shared" ref="L585" si="3652">IF(F584=0,0,G585/(F584/1000*H584))</f>
        <v>10.416666666666668</v>
      </c>
      <c r="M585" s="75">
        <f t="shared" ref="M585" si="3653">L585*H584</f>
        <v>625.00000000000011</v>
      </c>
      <c r="N585" s="187"/>
      <c r="O585" s="64"/>
      <c r="P585" s="60"/>
      <c r="Q585" s="60"/>
      <c r="R585" s="184">
        <v>40</v>
      </c>
      <c r="S585" s="159"/>
      <c r="T585" s="59"/>
      <c r="U585" s="38">
        <f t="shared" ref="U585" si="3654">T584</f>
        <v>60</v>
      </c>
      <c r="V585" s="60"/>
      <c r="W585" s="62"/>
      <c r="X585" s="79">
        <f t="shared" si="3526"/>
        <v>10.416666666666668</v>
      </c>
      <c r="Y585" s="63">
        <f t="shared" ref="Y585" si="3655">X585*T584</f>
        <v>625.00000000000011</v>
      </c>
      <c r="Z585" s="64"/>
      <c r="AA585" s="38">
        <f t="shared" ref="AA585" si="3656">Z584</f>
        <v>60</v>
      </c>
      <c r="AB585" s="60"/>
      <c r="AC585" s="60"/>
      <c r="AD585" s="79">
        <f t="shared" si="3529"/>
        <v>10.416666666666668</v>
      </c>
      <c r="AE585" s="63">
        <f t="shared" ref="AE585" si="3657">AD585*Z584</f>
        <v>625.00000000000011</v>
      </c>
    </row>
    <row r="586" spans="1:31" ht="15.75" thickBot="1" x14ac:dyDescent="0.3">
      <c r="A586" s="3" t="s">
        <v>19</v>
      </c>
      <c r="B586" s="207">
        <f>(B587-C583)*1000</f>
        <v>233.87600000000219</v>
      </c>
      <c r="C586" s="208"/>
      <c r="D586" s="66"/>
      <c r="E586" s="40"/>
      <c r="F586" s="40"/>
      <c r="G586" s="40"/>
      <c r="H586" s="40"/>
      <c r="I586" s="40">
        <f t="shared" si="3559"/>
        <v>60</v>
      </c>
      <c r="J586" s="40"/>
      <c r="K586" s="41"/>
      <c r="L586" s="81"/>
      <c r="M586" s="40"/>
      <c r="N586" s="195" t="s">
        <v>49</v>
      </c>
      <c r="O586" s="42"/>
      <c r="P586" s="42"/>
      <c r="Q586" s="42"/>
      <c r="R586" s="42"/>
      <c r="S586" s="40"/>
      <c r="T586" s="42"/>
      <c r="U586" s="40">
        <f t="shared" si="3560"/>
        <v>60</v>
      </c>
      <c r="V586" s="42"/>
      <c r="W586" s="43"/>
      <c r="X586" s="83"/>
      <c r="Y586" s="42"/>
      <c r="Z586" s="42"/>
      <c r="AA586" s="40">
        <f t="shared" si="3561"/>
        <v>60</v>
      </c>
      <c r="AB586" s="42"/>
      <c r="AC586" s="42"/>
      <c r="AD586" s="83"/>
      <c r="AE586" s="42"/>
    </row>
    <row r="587" spans="1:31" x14ac:dyDescent="0.25">
      <c r="A587" s="198">
        <v>127</v>
      </c>
      <c r="B587" s="201">
        <v>48.391772000000003</v>
      </c>
      <c r="C587" s="204">
        <v>48.550288999999999</v>
      </c>
      <c r="D587" s="14"/>
      <c r="E587" s="9"/>
      <c r="F587" s="9"/>
      <c r="G587" s="7">
        <v>0</v>
      </c>
      <c r="H587" s="18"/>
      <c r="I587" s="8">
        <f t="shared" ref="I587" si="3658">H588</f>
        <v>60</v>
      </c>
      <c r="J587" s="9"/>
      <c r="K587" s="11"/>
      <c r="L587" s="79">
        <f t="shared" ref="L587" si="3659">IF(F588=0,0,G587/(F588/1000*H588))</f>
        <v>0</v>
      </c>
      <c r="M587" s="75">
        <f t="shared" ref="M587" si="3660">L587*H588</f>
        <v>0</v>
      </c>
      <c r="N587" s="196"/>
      <c r="O587" s="157"/>
      <c r="P587" s="46"/>
      <c r="Q587" s="46"/>
      <c r="R587" s="185">
        <v>0</v>
      </c>
      <c r="S587" s="156"/>
      <c r="T587" s="48"/>
      <c r="U587" s="8">
        <f t="shared" ref="U587" si="3661">T588</f>
        <v>60</v>
      </c>
      <c r="V587" s="49"/>
      <c r="W587" s="50"/>
      <c r="X587" s="79">
        <f t="shared" si="3535"/>
        <v>0</v>
      </c>
      <c r="Y587" s="51">
        <f t="shared" ref="Y587" si="3662">X587*T588</f>
        <v>0</v>
      </c>
      <c r="Z587" s="157"/>
      <c r="AA587" s="8">
        <f t="shared" ref="AA587" si="3663">Z588</f>
        <v>60</v>
      </c>
      <c r="AB587" s="46"/>
      <c r="AC587" s="46"/>
      <c r="AD587" s="79">
        <f t="shared" si="3538"/>
        <v>0</v>
      </c>
      <c r="AE587" s="51">
        <f t="shared" ref="AE587" si="3664">AD587*Z588</f>
        <v>0</v>
      </c>
    </row>
    <row r="588" spans="1:31" x14ac:dyDescent="0.25">
      <c r="A588" s="199"/>
      <c r="B588" s="202"/>
      <c r="C588" s="205"/>
      <c r="D588" s="15">
        <v>1000</v>
      </c>
      <c r="E588" s="6">
        <v>158.517</v>
      </c>
      <c r="F588" s="6">
        <v>0</v>
      </c>
      <c r="G588" s="10"/>
      <c r="H588" s="19">
        <v>60</v>
      </c>
      <c r="I588" s="8">
        <f t="shared" ref="I588" si="3665">H588</f>
        <v>60</v>
      </c>
      <c r="J588" s="72">
        <f t="shared" si="3541"/>
        <v>43</v>
      </c>
      <c r="K588" s="33">
        <f t="shared" ref="K588" si="3666">(((H588)*(H588))/(12.96*D588))-((9.81*(F588/1000))/1500)</f>
        <v>0.27777777777777779</v>
      </c>
      <c r="L588" s="80"/>
      <c r="M588" s="44"/>
      <c r="N588" s="196"/>
      <c r="O588" s="58">
        <v>1000</v>
      </c>
      <c r="P588" s="53">
        <f t="shared" ref="P588" si="3667">(C587-B587)*1000-(R587+R589)</f>
        <v>158.51699999999624</v>
      </c>
      <c r="Q588" s="54">
        <v>0</v>
      </c>
      <c r="R588" s="55"/>
      <c r="S588" s="158"/>
      <c r="T588" s="52">
        <v>60</v>
      </c>
      <c r="U588" s="8">
        <f t="shared" ref="U588" si="3668">T588</f>
        <v>60</v>
      </c>
      <c r="V588" s="72">
        <f t="shared" si="3545"/>
        <v>43</v>
      </c>
      <c r="W588" s="56">
        <f t="shared" ref="W588" si="3669">(((T588)*(T588))/(12.96*O588))-((9.81*(Q588/1000))/1500)</f>
        <v>0.27777777777777779</v>
      </c>
      <c r="X588" s="82"/>
      <c r="Y588" s="57"/>
      <c r="Z588" s="58">
        <v>60</v>
      </c>
      <c r="AA588" s="8">
        <f t="shared" ref="AA588" si="3670">Z588</f>
        <v>60</v>
      </c>
      <c r="AB588" s="72">
        <f t="shared" si="3548"/>
        <v>43</v>
      </c>
      <c r="AC588" s="56">
        <f t="shared" ref="AC588" si="3671">(((Z588)*(Z588))/(12.96*O588))-((9.81*(Q588/1000))/1500)</f>
        <v>0.27777777777777779</v>
      </c>
      <c r="AD588" s="84"/>
      <c r="AE588" s="57"/>
    </row>
    <row r="589" spans="1:31" ht="15.75" thickBot="1" x14ac:dyDescent="0.3">
      <c r="A589" s="200"/>
      <c r="B589" s="203"/>
      <c r="C589" s="206"/>
      <c r="D589" s="34"/>
      <c r="E589" s="35"/>
      <c r="F589" s="35"/>
      <c r="G589" s="36">
        <v>0</v>
      </c>
      <c r="H589" s="37"/>
      <c r="I589" s="38">
        <f t="shared" ref="I589" si="3672">H588</f>
        <v>60</v>
      </c>
      <c r="J589" s="35"/>
      <c r="K589" s="39"/>
      <c r="L589" s="79">
        <f t="shared" ref="L589" si="3673">IF(F588=0,0,G589/(F588/1000*H588))</f>
        <v>0</v>
      </c>
      <c r="M589" s="75">
        <f t="shared" ref="M589" si="3674">L589*H588</f>
        <v>0</v>
      </c>
      <c r="N589" s="196"/>
      <c r="O589" s="64"/>
      <c r="P589" s="60"/>
      <c r="Q589" s="60"/>
      <c r="R589" s="184">
        <v>0</v>
      </c>
      <c r="S589" s="159"/>
      <c r="T589" s="59"/>
      <c r="U589" s="38">
        <f t="shared" ref="U589" si="3675">T588</f>
        <v>60</v>
      </c>
      <c r="V589" s="60"/>
      <c r="W589" s="62"/>
      <c r="X589" s="79">
        <f t="shared" si="3554"/>
        <v>0</v>
      </c>
      <c r="Y589" s="63">
        <f t="shared" ref="Y589" si="3676">X589*T588</f>
        <v>0</v>
      </c>
      <c r="Z589" s="64"/>
      <c r="AA589" s="38">
        <f t="shared" ref="AA589" si="3677">Z588</f>
        <v>60</v>
      </c>
      <c r="AB589" s="60"/>
      <c r="AC589" s="60"/>
      <c r="AD589" s="79">
        <f t="shared" si="3557"/>
        <v>0</v>
      </c>
      <c r="AE589" s="63">
        <f t="shared" ref="AE589" si="3678">AD589*Z588</f>
        <v>0</v>
      </c>
    </row>
    <row r="590" spans="1:31" ht="15.75" thickBot="1" x14ac:dyDescent="0.3">
      <c r="A590" s="3" t="s">
        <v>19</v>
      </c>
      <c r="B590" s="207">
        <f>(B591-C587)*1000</f>
        <v>206.40999999999821</v>
      </c>
      <c r="C590" s="208"/>
      <c r="D590" s="66"/>
      <c r="E590" s="40"/>
      <c r="F590" s="40"/>
      <c r="G590" s="40"/>
      <c r="H590" s="40"/>
      <c r="I590" s="40">
        <f t="shared" si="3559"/>
        <v>60</v>
      </c>
      <c r="J590" s="40"/>
      <c r="K590" s="41"/>
      <c r="L590" s="81"/>
      <c r="M590" s="40"/>
      <c r="N590" s="197"/>
      <c r="O590" s="42"/>
      <c r="P590" s="42"/>
      <c r="Q590" s="42"/>
      <c r="R590" s="42"/>
      <c r="S590" s="40"/>
      <c r="T590" s="42"/>
      <c r="U590" s="40">
        <f t="shared" si="3560"/>
        <v>60</v>
      </c>
      <c r="V590" s="42"/>
      <c r="W590" s="43"/>
      <c r="X590" s="83"/>
      <c r="Y590" s="42"/>
      <c r="Z590" s="42"/>
      <c r="AA590" s="40">
        <f t="shared" si="3561"/>
        <v>60</v>
      </c>
      <c r="AB590" s="42"/>
      <c r="AC590" s="42"/>
      <c r="AD590" s="83"/>
      <c r="AE590" s="42"/>
    </row>
    <row r="591" spans="1:31" x14ac:dyDescent="0.25">
      <c r="A591" s="214">
        <v>128</v>
      </c>
      <c r="B591" s="201">
        <v>48.756698999999998</v>
      </c>
      <c r="C591" s="204">
        <v>49.137844999999999</v>
      </c>
      <c r="D591" s="14"/>
      <c r="E591" s="9"/>
      <c r="F591" s="9"/>
      <c r="G591" s="7">
        <v>50</v>
      </c>
      <c r="H591" s="18"/>
      <c r="I591" s="8">
        <f t="shared" ref="I591" si="3679">H592</f>
        <v>60</v>
      </c>
      <c r="J591" s="9"/>
      <c r="K591" s="11"/>
      <c r="L591" s="79">
        <f t="shared" ref="L591" si="3680">IF(F592=0,0,G591/(F592/1000*H592))</f>
        <v>8.3333333333333339</v>
      </c>
      <c r="M591" s="75">
        <f t="shared" ref="M591" si="3681">L591*H592</f>
        <v>500.00000000000006</v>
      </c>
      <c r="N591" s="147"/>
      <c r="O591" s="157"/>
      <c r="P591" s="46"/>
      <c r="Q591" s="46"/>
      <c r="R591" s="185">
        <v>50</v>
      </c>
      <c r="S591" s="156"/>
      <c r="T591" s="48"/>
      <c r="U591" s="8">
        <f t="shared" ref="U591" si="3682">T592</f>
        <v>60</v>
      </c>
      <c r="V591" s="49"/>
      <c r="W591" s="50"/>
      <c r="X591" s="79">
        <f t="shared" si="3507"/>
        <v>8.3333333333333339</v>
      </c>
      <c r="Y591" s="51">
        <f t="shared" ref="Y591" si="3683">X591*T592</f>
        <v>500.00000000000006</v>
      </c>
      <c r="Z591" s="157"/>
      <c r="AA591" s="8">
        <f t="shared" ref="AA591" si="3684">Z592</f>
        <v>60</v>
      </c>
      <c r="AB591" s="46"/>
      <c r="AC591" s="46"/>
      <c r="AD591" s="79">
        <f t="shared" si="3510"/>
        <v>8.3333333333333339</v>
      </c>
      <c r="AE591" s="51">
        <f t="shared" ref="AE591" si="3685">AD591*Z592</f>
        <v>500.00000000000006</v>
      </c>
    </row>
    <row r="592" spans="1:31" ht="15.75" thickBot="1" x14ac:dyDescent="0.3">
      <c r="A592" s="215"/>
      <c r="B592" s="202"/>
      <c r="C592" s="205"/>
      <c r="D592" s="15">
        <v>221</v>
      </c>
      <c r="E592" s="6">
        <v>64.756</v>
      </c>
      <c r="F592" s="6">
        <v>100</v>
      </c>
      <c r="G592" s="10"/>
      <c r="H592" s="19">
        <v>60</v>
      </c>
      <c r="I592" s="8">
        <f t="shared" ref="I592" si="3686">H592</f>
        <v>60</v>
      </c>
      <c r="J592" s="72">
        <f t="shared" si="3513"/>
        <v>93</v>
      </c>
      <c r="K592" s="33">
        <f t="shared" ref="K592" si="3687">(((H592)*(H592))/(12.96*D592))-((9.81*(F592/1000))/1500)</f>
        <v>1.2562590216189038</v>
      </c>
      <c r="L592" s="80"/>
      <c r="M592" s="44"/>
      <c r="N592" s="148"/>
      <c r="O592" s="58">
        <v>221</v>
      </c>
      <c r="P592" s="53">
        <v>64.971000000000004</v>
      </c>
      <c r="Q592" s="54">
        <v>100</v>
      </c>
      <c r="R592" s="55"/>
      <c r="S592" s="158"/>
      <c r="T592" s="52">
        <v>60</v>
      </c>
      <c r="U592" s="8">
        <f t="shared" ref="U592" si="3688">T592</f>
        <v>60</v>
      </c>
      <c r="V592" s="72">
        <f t="shared" si="3517"/>
        <v>93</v>
      </c>
      <c r="W592" s="56">
        <f t="shared" ref="W592" si="3689">(((T592)*(T592))/(12.96*O592))-((9.81*(Q592/1000))/1500)</f>
        <v>1.2562590216189038</v>
      </c>
      <c r="X592" s="82"/>
      <c r="Y592" s="57"/>
      <c r="Z592" s="58">
        <v>60</v>
      </c>
      <c r="AA592" s="8">
        <f t="shared" ref="AA592" si="3690">Z592</f>
        <v>60</v>
      </c>
      <c r="AB592" s="72">
        <f t="shared" si="3520"/>
        <v>93</v>
      </c>
      <c r="AC592" s="56">
        <f t="shared" ref="AC592" si="3691">(((Z592)*(Z592))/(12.96*O592))-((9.81*(Q592/1000))/1500)</f>
        <v>1.2562590216189038</v>
      </c>
      <c r="AD592" s="84"/>
      <c r="AE592" s="57"/>
    </row>
    <row r="593" spans="1:31" x14ac:dyDescent="0.25">
      <c r="A593" s="215"/>
      <c r="B593" s="202"/>
      <c r="C593" s="205"/>
      <c r="D593" s="14"/>
      <c r="E593" s="9"/>
      <c r="F593" s="9"/>
      <c r="G593" s="7">
        <v>0</v>
      </c>
      <c r="H593" s="18"/>
      <c r="I593" s="8">
        <f t="shared" ref="I593" si="3692">H594</f>
        <v>60</v>
      </c>
      <c r="J593" s="9"/>
      <c r="K593" s="11"/>
      <c r="L593" s="79">
        <f t="shared" ref="L593" si="3693">IF(F594=0,0,G593/(F594/1000*H594))</f>
        <v>0</v>
      </c>
      <c r="M593" s="75">
        <f t="shared" ref="M593" si="3694">L593*H594</f>
        <v>0</v>
      </c>
      <c r="N593" s="147"/>
      <c r="O593" s="157"/>
      <c r="P593" s="46"/>
      <c r="Q593" s="46"/>
      <c r="R593" s="185">
        <v>0</v>
      </c>
      <c r="S593" s="156"/>
      <c r="T593" s="48"/>
      <c r="U593" s="8">
        <f t="shared" ref="U593" si="3695">T594</f>
        <v>60</v>
      </c>
      <c r="V593" s="49"/>
      <c r="W593" s="50"/>
      <c r="X593" s="79">
        <f t="shared" si="3535"/>
        <v>0</v>
      </c>
      <c r="Y593" s="51">
        <f t="shared" ref="Y593" si="3696">X593*T594</f>
        <v>0</v>
      </c>
      <c r="Z593" s="157"/>
      <c r="AA593" s="8">
        <f t="shared" ref="AA593" si="3697">Z594</f>
        <v>60</v>
      </c>
      <c r="AB593" s="46"/>
      <c r="AC593" s="46"/>
      <c r="AD593" s="79">
        <f t="shared" si="3538"/>
        <v>0</v>
      </c>
      <c r="AE593" s="51">
        <f t="shared" ref="AE593" si="3698">AD593*Z594</f>
        <v>0</v>
      </c>
    </row>
    <row r="594" spans="1:31" ht="15.75" thickBot="1" x14ac:dyDescent="0.3">
      <c r="A594" s="215"/>
      <c r="B594" s="202"/>
      <c r="C594" s="205"/>
      <c r="D594" s="15">
        <v>224</v>
      </c>
      <c r="E594" s="6">
        <v>140.89599999999999</v>
      </c>
      <c r="F594" s="6">
        <v>100</v>
      </c>
      <c r="G594" s="10"/>
      <c r="H594" s="19">
        <v>60</v>
      </c>
      <c r="I594" s="8">
        <f t="shared" ref="I594" si="3699">H594</f>
        <v>60</v>
      </c>
      <c r="J594" s="72">
        <f t="shared" si="3541"/>
        <v>90</v>
      </c>
      <c r="K594" s="33">
        <f t="shared" ref="K594" si="3700">(((H594)*(H594))/(12.96*D594))-((9.81*(F594/1000))/1500)</f>
        <v>1.2394253650793652</v>
      </c>
      <c r="L594" s="80"/>
      <c r="M594" s="44"/>
      <c r="N594" s="148"/>
      <c r="O594" s="58">
        <v>224</v>
      </c>
      <c r="P594" s="53">
        <v>140.608</v>
      </c>
      <c r="Q594" s="54">
        <v>100</v>
      </c>
      <c r="R594" s="55"/>
      <c r="S594" s="158"/>
      <c r="T594" s="52">
        <v>60</v>
      </c>
      <c r="U594" s="8">
        <f t="shared" ref="U594" si="3701">T594</f>
        <v>60</v>
      </c>
      <c r="V594" s="72">
        <f t="shared" si="3545"/>
        <v>90</v>
      </c>
      <c r="W594" s="56">
        <f t="shared" ref="W594" si="3702">(((T594)*(T594))/(12.96*O594))-((9.81*(Q594/1000))/1500)</f>
        <v>1.2394253650793652</v>
      </c>
      <c r="X594" s="82"/>
      <c r="Y594" s="57"/>
      <c r="Z594" s="58">
        <v>60</v>
      </c>
      <c r="AA594" s="8">
        <f t="shared" ref="AA594" si="3703">Z594</f>
        <v>60</v>
      </c>
      <c r="AB594" s="72">
        <f t="shared" si="3548"/>
        <v>90</v>
      </c>
      <c r="AC594" s="56">
        <f t="shared" ref="AC594" si="3704">(((Z594)*(Z594))/(12.96*O594))-((9.81*(Q594/1000))/1500)</f>
        <v>1.2394253650793652</v>
      </c>
      <c r="AD594" s="84"/>
      <c r="AE594" s="57"/>
    </row>
    <row r="595" spans="1:31" x14ac:dyDescent="0.25">
      <c r="A595" s="215"/>
      <c r="B595" s="202"/>
      <c r="C595" s="205"/>
      <c r="D595" s="14"/>
      <c r="E595" s="9"/>
      <c r="F595" s="9"/>
      <c r="G595" s="7">
        <v>0</v>
      </c>
      <c r="H595" s="18"/>
      <c r="I595" s="8">
        <f t="shared" ref="I595" si="3705">H596</f>
        <v>60</v>
      </c>
      <c r="J595" s="9"/>
      <c r="K595" s="11"/>
      <c r="L595" s="79">
        <f t="shared" ref="L595" si="3706">IF(F596=0,0,G595/(F596/1000*H596))</f>
        <v>0</v>
      </c>
      <c r="M595" s="75">
        <f t="shared" ref="M595" si="3707">L595*H596</f>
        <v>0</v>
      </c>
      <c r="N595" s="147"/>
      <c r="O595" s="157"/>
      <c r="P595" s="46"/>
      <c r="Q595" s="46"/>
      <c r="R595" s="185">
        <v>0</v>
      </c>
      <c r="S595" s="156"/>
      <c r="T595" s="48"/>
      <c r="U595" s="8">
        <f t="shared" ref="U595" si="3708">T596</f>
        <v>60</v>
      </c>
      <c r="V595" s="49"/>
      <c r="W595" s="50"/>
      <c r="X595" s="79">
        <f t="shared" si="3507"/>
        <v>0</v>
      </c>
      <c r="Y595" s="51">
        <f t="shared" ref="Y595" si="3709">X595*T596</f>
        <v>0</v>
      </c>
      <c r="Z595" s="157"/>
      <c r="AA595" s="8">
        <f t="shared" ref="AA595" si="3710">Z596</f>
        <v>60</v>
      </c>
      <c r="AB595" s="46"/>
      <c r="AC595" s="46"/>
      <c r="AD595" s="79">
        <f t="shared" si="3510"/>
        <v>0</v>
      </c>
      <c r="AE595" s="51">
        <f t="shared" ref="AE595" si="3711">AD595*Z596</f>
        <v>0</v>
      </c>
    </row>
    <row r="596" spans="1:31" x14ac:dyDescent="0.25">
      <c r="A596" s="215"/>
      <c r="B596" s="202"/>
      <c r="C596" s="205"/>
      <c r="D596" s="15">
        <v>227</v>
      </c>
      <c r="E596" s="6">
        <v>80.501000000000005</v>
      </c>
      <c r="F596" s="6">
        <v>100</v>
      </c>
      <c r="G596" s="10"/>
      <c r="H596" s="19">
        <v>60</v>
      </c>
      <c r="I596" s="8">
        <f t="shared" ref="I596" si="3712">H596</f>
        <v>60</v>
      </c>
      <c r="J596" s="72">
        <f t="shared" si="3513"/>
        <v>88</v>
      </c>
      <c r="K596" s="33">
        <f t="shared" ref="K596" si="3713">(((H596)*(H596))/(12.96*D596))-((9.81*(F596/1000))/1500)</f>
        <v>1.2230366510034263</v>
      </c>
      <c r="L596" s="80"/>
      <c r="M596" s="44"/>
      <c r="N596" s="148"/>
      <c r="O596" s="58">
        <v>227</v>
      </c>
      <c r="P596" s="53">
        <v>80.567999999999998</v>
      </c>
      <c r="Q596" s="54">
        <v>100</v>
      </c>
      <c r="R596" s="55"/>
      <c r="S596" s="158"/>
      <c r="T596" s="52">
        <v>60</v>
      </c>
      <c r="U596" s="8">
        <f t="shared" ref="U596" si="3714">T596</f>
        <v>60</v>
      </c>
      <c r="V596" s="72">
        <f t="shared" si="3517"/>
        <v>88</v>
      </c>
      <c r="W596" s="56">
        <f t="shared" ref="W596" si="3715">(((T596)*(T596))/(12.96*O596))-((9.81*(Q596/1000))/1500)</f>
        <v>1.2230366510034263</v>
      </c>
      <c r="X596" s="82"/>
      <c r="Y596" s="57"/>
      <c r="Z596" s="58">
        <v>60</v>
      </c>
      <c r="AA596" s="8">
        <f t="shared" ref="AA596" si="3716">Z596</f>
        <v>60</v>
      </c>
      <c r="AB596" s="72">
        <f t="shared" si="3520"/>
        <v>88</v>
      </c>
      <c r="AC596" s="56">
        <f t="shared" ref="AC596" si="3717">(((Z596)*(Z596))/(12.96*O596))-((9.81*(Q596/1000))/1500)</f>
        <v>1.2230366510034263</v>
      </c>
      <c r="AD596" s="84"/>
      <c r="AE596" s="57"/>
    </row>
    <row r="597" spans="1:31" ht="15.75" thickBot="1" x14ac:dyDescent="0.3">
      <c r="A597" s="216"/>
      <c r="B597" s="203"/>
      <c r="C597" s="206"/>
      <c r="D597" s="34"/>
      <c r="E597" s="35"/>
      <c r="F597" s="35"/>
      <c r="G597" s="36">
        <v>45</v>
      </c>
      <c r="H597" s="37"/>
      <c r="I597" s="38">
        <f t="shared" ref="I597" si="3718">H596</f>
        <v>60</v>
      </c>
      <c r="J597" s="35"/>
      <c r="K597" s="39"/>
      <c r="L597" s="79">
        <f t="shared" ref="L597" si="3719">IF(F596=0,0,G597/(F596/1000*H596))</f>
        <v>7.5</v>
      </c>
      <c r="M597" s="75">
        <f t="shared" ref="M597" si="3720">L597*H596</f>
        <v>450</v>
      </c>
      <c r="N597" s="187"/>
      <c r="O597" s="64"/>
      <c r="P597" s="60"/>
      <c r="Q597" s="60"/>
      <c r="R597" s="184">
        <v>45</v>
      </c>
      <c r="S597" s="159"/>
      <c r="T597" s="59"/>
      <c r="U597" s="38">
        <f t="shared" ref="U597" si="3721">T596</f>
        <v>60</v>
      </c>
      <c r="V597" s="60"/>
      <c r="W597" s="62"/>
      <c r="X597" s="79">
        <f t="shared" si="3526"/>
        <v>7.5</v>
      </c>
      <c r="Y597" s="63">
        <f t="shared" ref="Y597" si="3722">X597*T596</f>
        <v>450</v>
      </c>
      <c r="Z597" s="64"/>
      <c r="AA597" s="38">
        <f t="shared" ref="AA597" si="3723">Z596</f>
        <v>60</v>
      </c>
      <c r="AB597" s="60"/>
      <c r="AC597" s="60"/>
      <c r="AD597" s="79">
        <f t="shared" si="3529"/>
        <v>7.5</v>
      </c>
      <c r="AE597" s="63">
        <f t="shared" ref="AE597" si="3724">AD597*Z596</f>
        <v>450</v>
      </c>
    </row>
    <row r="598" spans="1:31" ht="15.75" thickBot="1" x14ac:dyDescent="0.3">
      <c r="A598" s="3" t="s">
        <v>19</v>
      </c>
      <c r="B598" s="207">
        <f>(B599-C591)*1000</f>
        <v>25.249999999999773</v>
      </c>
      <c r="C598" s="208"/>
      <c r="D598" s="66"/>
      <c r="E598" s="40"/>
      <c r="F598" s="40"/>
      <c r="G598" s="40"/>
      <c r="H598" s="40"/>
      <c r="I598" s="40">
        <f t="shared" si="3559"/>
        <v>60</v>
      </c>
      <c r="J598" s="40"/>
      <c r="K598" s="41"/>
      <c r="L598" s="81"/>
      <c r="M598" s="40"/>
      <c r="N598" s="149"/>
      <c r="O598" s="42"/>
      <c r="P598" s="42"/>
      <c r="Q598" s="42"/>
      <c r="R598" s="42"/>
      <c r="S598" s="40"/>
      <c r="T598" s="42"/>
      <c r="U598" s="40">
        <f t="shared" si="3560"/>
        <v>60</v>
      </c>
      <c r="V598" s="42"/>
      <c r="W598" s="43"/>
      <c r="X598" s="83"/>
      <c r="Y598" s="42"/>
      <c r="Z598" s="42"/>
      <c r="AA598" s="40">
        <f t="shared" si="3561"/>
        <v>60</v>
      </c>
      <c r="AB598" s="42"/>
      <c r="AC598" s="42"/>
      <c r="AD598" s="83"/>
      <c r="AE598" s="42"/>
    </row>
    <row r="599" spans="1:31" x14ac:dyDescent="0.25">
      <c r="A599" s="214">
        <v>129</v>
      </c>
      <c r="B599" s="201">
        <v>49.163094999999998</v>
      </c>
      <c r="C599" s="204">
        <v>49.617367999999999</v>
      </c>
      <c r="D599" s="14"/>
      <c r="E599" s="9"/>
      <c r="F599" s="9"/>
      <c r="G599" s="7">
        <v>54</v>
      </c>
      <c r="H599" s="18"/>
      <c r="I599" s="8">
        <f t="shared" ref="I599" si="3725">H600</f>
        <v>55</v>
      </c>
      <c r="J599" s="9"/>
      <c r="K599" s="11"/>
      <c r="L599" s="79">
        <f t="shared" ref="L599" si="3726">IF(F600=0,0,G599/(F600/1000*H600))</f>
        <v>10.909090909090908</v>
      </c>
      <c r="M599" s="75">
        <f t="shared" ref="M599" si="3727">L599*H600</f>
        <v>600</v>
      </c>
      <c r="N599" s="147"/>
      <c r="O599" s="157"/>
      <c r="P599" s="46"/>
      <c r="Q599" s="46"/>
      <c r="R599" s="185">
        <v>54</v>
      </c>
      <c r="S599" s="156"/>
      <c r="T599" s="48"/>
      <c r="U599" s="8">
        <f t="shared" ref="U599" si="3728">T600</f>
        <v>55</v>
      </c>
      <c r="V599" s="49"/>
      <c r="W599" s="50"/>
      <c r="X599" s="79">
        <f t="shared" si="3535"/>
        <v>9.8181818181818183</v>
      </c>
      <c r="Y599" s="51">
        <f t="shared" ref="Y599" si="3729">X599*T600</f>
        <v>540</v>
      </c>
      <c r="Z599" s="157"/>
      <c r="AA599" s="8">
        <f t="shared" ref="AA599" si="3730">Z600</f>
        <v>60</v>
      </c>
      <c r="AB599" s="46"/>
      <c r="AC599" s="46"/>
      <c r="AD599" s="79">
        <f t="shared" si="3538"/>
        <v>9</v>
      </c>
      <c r="AE599" s="51">
        <f t="shared" ref="AE599" si="3731">AD599*Z600</f>
        <v>540</v>
      </c>
    </row>
    <row r="600" spans="1:31" x14ac:dyDescent="0.25">
      <c r="A600" s="215"/>
      <c r="B600" s="202"/>
      <c r="C600" s="205"/>
      <c r="D600" s="15">
        <v>200</v>
      </c>
      <c r="E600" s="6">
        <v>187.571</v>
      </c>
      <c r="F600" s="6">
        <v>90</v>
      </c>
      <c r="G600" s="10"/>
      <c r="H600" s="19">
        <v>55</v>
      </c>
      <c r="I600" s="8">
        <f t="shared" ref="I600" si="3732">H600</f>
        <v>55</v>
      </c>
      <c r="J600" s="72">
        <f t="shared" si="3541"/>
        <v>89</v>
      </c>
      <c r="K600" s="33">
        <f t="shared" ref="K600" si="3733">(((H600)*(H600))/(12.96*D600))-((9.81*(F600/1000))/1500)</f>
        <v>1.1664638691358025</v>
      </c>
      <c r="L600" s="80"/>
      <c r="M600" s="44"/>
      <c r="N600" s="148"/>
      <c r="O600" s="58">
        <v>200</v>
      </c>
      <c r="P600" s="53">
        <v>187.667</v>
      </c>
      <c r="Q600" s="54">
        <v>100</v>
      </c>
      <c r="R600" s="55"/>
      <c r="S600" s="158"/>
      <c r="T600" s="52">
        <v>55</v>
      </c>
      <c r="U600" s="8">
        <f t="shared" ref="U600" si="3734">T600</f>
        <v>55</v>
      </c>
      <c r="V600" s="72">
        <f t="shared" si="3545"/>
        <v>79</v>
      </c>
      <c r="W600" s="56">
        <f t="shared" ref="W600" si="3735">(((T600)*(T600))/(12.96*O600))-((9.81*(Q600/1000))/1500)</f>
        <v>1.1663984691358025</v>
      </c>
      <c r="X600" s="82"/>
      <c r="Y600" s="57"/>
      <c r="Z600" s="58">
        <v>60</v>
      </c>
      <c r="AA600" s="8">
        <f t="shared" ref="AA600" si="3736">Z600</f>
        <v>60</v>
      </c>
      <c r="AB600" s="72">
        <f t="shared" si="3548"/>
        <v>113</v>
      </c>
      <c r="AC600" s="56">
        <f t="shared" ref="AC600" si="3737">(((Z600)*(Z600))/(12.96*O600))-((9.81*(Q600/1000))/1500)</f>
        <v>1.3882348888888889</v>
      </c>
      <c r="AD600" s="84"/>
      <c r="AE600" s="57"/>
    </row>
    <row r="601" spans="1:31" x14ac:dyDescent="0.25">
      <c r="A601" s="215"/>
      <c r="B601" s="202"/>
      <c r="C601" s="205"/>
      <c r="D601" s="34"/>
      <c r="E601" s="35"/>
      <c r="F601" s="35"/>
      <c r="G601" s="36">
        <v>0</v>
      </c>
      <c r="H601" s="37"/>
      <c r="I601" s="38">
        <f t="shared" ref="I601" si="3738">H600</f>
        <v>55</v>
      </c>
      <c r="J601" s="35"/>
      <c r="K601" s="39"/>
      <c r="L601" s="79">
        <f t="shared" ref="L601" si="3739">IF(F600=0,0,G601/(F600/1000*H600))</f>
        <v>0</v>
      </c>
      <c r="M601" s="75">
        <f t="shared" ref="M601" si="3740">L601*H600</f>
        <v>0</v>
      </c>
      <c r="N601" s="187"/>
      <c r="O601" s="64"/>
      <c r="P601" s="60"/>
      <c r="Q601" s="60"/>
      <c r="R601" s="184">
        <v>0</v>
      </c>
      <c r="S601" s="159"/>
      <c r="T601" s="59"/>
      <c r="U601" s="38">
        <f t="shared" ref="U601" si="3741">T600</f>
        <v>55</v>
      </c>
      <c r="V601" s="60"/>
      <c r="W601" s="62"/>
      <c r="X601" s="79">
        <f t="shared" si="3554"/>
        <v>0</v>
      </c>
      <c r="Y601" s="63">
        <f t="shared" ref="Y601" si="3742">X601*T600</f>
        <v>0</v>
      </c>
      <c r="Z601" s="64"/>
      <c r="AA601" s="38">
        <f t="shared" ref="AA601" si="3743">Z600</f>
        <v>60</v>
      </c>
      <c r="AB601" s="60"/>
      <c r="AC601" s="60"/>
      <c r="AD601" s="79">
        <f t="shared" si="3557"/>
        <v>0</v>
      </c>
      <c r="AE601" s="63">
        <f t="shared" ref="AE601" si="3744">AD601*Z600</f>
        <v>0</v>
      </c>
    </row>
    <row r="602" spans="1:31" x14ac:dyDescent="0.25">
      <c r="A602" s="215"/>
      <c r="B602" s="202"/>
      <c r="C602" s="205"/>
      <c r="D602" s="15">
        <v>202</v>
      </c>
      <c r="E602" s="6">
        <v>53.429000000000002</v>
      </c>
      <c r="F602" s="6">
        <v>90</v>
      </c>
      <c r="G602" s="10"/>
      <c r="H602" s="19">
        <v>55</v>
      </c>
      <c r="I602" s="8">
        <f t="shared" ref="I602" si="3745">H602</f>
        <v>55</v>
      </c>
      <c r="J602" s="72">
        <f t="shared" si="3513"/>
        <v>87</v>
      </c>
      <c r="K602" s="33">
        <f t="shared" ref="K602" si="3746">(((H602)*(H602))/(12.96*D602))-((9.81*(F602/1000))/1500)</f>
        <v>1.1549088941938639</v>
      </c>
      <c r="L602" s="80"/>
      <c r="M602" s="44"/>
      <c r="N602" s="148"/>
      <c r="O602" s="58">
        <v>202</v>
      </c>
      <c r="P602" s="53">
        <v>52.945</v>
      </c>
      <c r="Q602" s="54">
        <v>100</v>
      </c>
      <c r="R602" s="55"/>
      <c r="S602" s="158"/>
      <c r="T602" s="52">
        <v>55</v>
      </c>
      <c r="U602" s="8">
        <f t="shared" ref="U602" si="3747">T602</f>
        <v>55</v>
      </c>
      <c r="V602" s="72">
        <f t="shared" si="3517"/>
        <v>77</v>
      </c>
      <c r="W602" s="56">
        <f t="shared" ref="W602" si="3748">(((T602)*(T602))/(12.96*O602))-((9.81*(Q602/1000))/1500)</f>
        <v>1.1548434941938639</v>
      </c>
      <c r="X602" s="82"/>
      <c r="Y602" s="57"/>
      <c r="Z602" s="58">
        <v>60</v>
      </c>
      <c r="AA602" s="8">
        <f t="shared" ref="AA602" si="3749">Z602</f>
        <v>60</v>
      </c>
      <c r="AB602" s="72">
        <f t="shared" si="3520"/>
        <v>111</v>
      </c>
      <c r="AC602" s="56">
        <f t="shared" ref="AC602" si="3750">(((Z602)*(Z602))/(12.96*O602))-((9.81*(Q602/1000))/1500)</f>
        <v>1.3744835137513751</v>
      </c>
      <c r="AD602" s="84"/>
      <c r="AE602" s="57"/>
    </row>
    <row r="603" spans="1:31" x14ac:dyDescent="0.25">
      <c r="A603" s="215"/>
      <c r="B603" s="202"/>
      <c r="C603" s="205"/>
      <c r="D603" s="34"/>
      <c r="E603" s="35"/>
      <c r="F603" s="35"/>
      <c r="G603" s="36">
        <v>0</v>
      </c>
      <c r="H603" s="37"/>
      <c r="I603" s="38">
        <f t="shared" ref="I603" si="3751">H602</f>
        <v>55</v>
      </c>
      <c r="J603" s="35"/>
      <c r="K603" s="39"/>
      <c r="L603" s="79">
        <f t="shared" ref="L603" si="3752">IF(F602=0,0,G603/(F602/1000*H602))</f>
        <v>0</v>
      </c>
      <c r="M603" s="75">
        <f t="shared" ref="M603" si="3753">L603*H602</f>
        <v>0</v>
      </c>
      <c r="N603" s="187"/>
      <c r="O603" s="64"/>
      <c r="P603" s="60"/>
      <c r="Q603" s="60"/>
      <c r="R603" s="184">
        <v>0</v>
      </c>
      <c r="S603" s="159"/>
      <c r="T603" s="59"/>
      <c r="U603" s="38">
        <f t="shared" ref="U603" si="3754">T602</f>
        <v>55</v>
      </c>
      <c r="V603" s="60"/>
      <c r="W603" s="62"/>
      <c r="X603" s="79">
        <f t="shared" si="3526"/>
        <v>0</v>
      </c>
      <c r="Y603" s="63">
        <f t="shared" ref="Y603" si="3755">X603*T602</f>
        <v>0</v>
      </c>
      <c r="Z603" s="64"/>
      <c r="AA603" s="38">
        <f t="shared" ref="AA603" si="3756">Z602</f>
        <v>60</v>
      </c>
      <c r="AB603" s="60"/>
      <c r="AC603" s="60"/>
      <c r="AD603" s="79">
        <f t="shared" si="3529"/>
        <v>0</v>
      </c>
      <c r="AE603" s="63">
        <f t="shared" ref="AE603" si="3757">AD603*Z602</f>
        <v>0</v>
      </c>
    </row>
    <row r="604" spans="1:31" x14ac:dyDescent="0.25">
      <c r="A604" s="215"/>
      <c r="B604" s="202"/>
      <c r="C604" s="205"/>
      <c r="D604" s="15">
        <v>200</v>
      </c>
      <c r="E604" s="6">
        <v>97.299000000000007</v>
      </c>
      <c r="F604" s="6">
        <v>90</v>
      </c>
      <c r="G604" s="10"/>
      <c r="H604" s="19">
        <v>55</v>
      </c>
      <c r="I604" s="8">
        <f t="shared" ref="I604" si="3758">H604</f>
        <v>55</v>
      </c>
      <c r="J604" s="72">
        <f t="shared" si="3541"/>
        <v>89</v>
      </c>
      <c r="K604" s="33">
        <f t="shared" ref="K604" si="3759">(((H604)*(H604))/(12.96*D604))-((9.81*(F604/1000))/1500)</f>
        <v>1.1664638691358025</v>
      </c>
      <c r="L604" s="80"/>
      <c r="M604" s="44"/>
      <c r="N604" s="148"/>
      <c r="O604" s="58">
        <v>200</v>
      </c>
      <c r="P604" s="53">
        <v>97.662000000000006</v>
      </c>
      <c r="Q604" s="54">
        <v>100</v>
      </c>
      <c r="R604" s="55"/>
      <c r="S604" s="158"/>
      <c r="T604" s="52">
        <v>55</v>
      </c>
      <c r="U604" s="8">
        <f t="shared" ref="U604" si="3760">T604</f>
        <v>55</v>
      </c>
      <c r="V604" s="72">
        <f t="shared" si="3545"/>
        <v>79</v>
      </c>
      <c r="W604" s="56">
        <f t="shared" ref="W604" si="3761">(((T604)*(T604))/(12.96*O604))-((9.81*(Q604/1000))/1500)</f>
        <v>1.1663984691358025</v>
      </c>
      <c r="X604" s="82"/>
      <c r="Y604" s="57"/>
      <c r="Z604" s="58">
        <v>60</v>
      </c>
      <c r="AA604" s="8">
        <f t="shared" ref="AA604" si="3762">Z604</f>
        <v>60</v>
      </c>
      <c r="AB604" s="72">
        <f t="shared" si="3548"/>
        <v>113</v>
      </c>
      <c r="AC604" s="56">
        <f t="shared" ref="AC604" si="3763">(((Z604)*(Z604))/(12.96*O604))-((9.81*(Q604/1000))/1500)</f>
        <v>1.3882348888888889</v>
      </c>
      <c r="AD604" s="84"/>
      <c r="AE604" s="57"/>
    </row>
    <row r="605" spans="1:31" ht="15.75" thickBot="1" x14ac:dyDescent="0.3">
      <c r="A605" s="216"/>
      <c r="B605" s="203"/>
      <c r="C605" s="206"/>
      <c r="D605" s="34"/>
      <c r="E605" s="35"/>
      <c r="F605" s="35"/>
      <c r="G605" s="36">
        <v>62</v>
      </c>
      <c r="H605" s="37"/>
      <c r="I605" s="38">
        <f t="shared" ref="I605" si="3764">H604</f>
        <v>55</v>
      </c>
      <c r="J605" s="35"/>
      <c r="K605" s="39"/>
      <c r="L605" s="79">
        <f t="shared" ref="L605" si="3765">IF(F604=0,0,G605/(F604/1000*H604))</f>
        <v>12.525252525252524</v>
      </c>
      <c r="M605" s="75">
        <f t="shared" ref="M605" si="3766">L605*H604</f>
        <v>688.8888888888888</v>
      </c>
      <c r="N605" s="187"/>
      <c r="O605" s="64"/>
      <c r="P605" s="60"/>
      <c r="Q605" s="60"/>
      <c r="R605" s="184">
        <v>62</v>
      </c>
      <c r="S605" s="159"/>
      <c r="T605" s="59"/>
      <c r="U605" s="38">
        <f t="shared" ref="U605" si="3767">T604</f>
        <v>55</v>
      </c>
      <c r="V605" s="60"/>
      <c r="W605" s="62"/>
      <c r="X605" s="79">
        <f t="shared" si="3554"/>
        <v>11.272727272727273</v>
      </c>
      <c r="Y605" s="63">
        <f t="shared" ref="Y605" si="3768">X605*T604</f>
        <v>620</v>
      </c>
      <c r="Z605" s="64"/>
      <c r="AA605" s="38">
        <f t="shared" ref="AA605" si="3769">Z604</f>
        <v>60</v>
      </c>
      <c r="AB605" s="60"/>
      <c r="AC605" s="60"/>
      <c r="AD605" s="79">
        <f t="shared" si="3557"/>
        <v>10.333333333333334</v>
      </c>
      <c r="AE605" s="63">
        <f t="shared" ref="AE605" si="3770">AD605*Z604</f>
        <v>620</v>
      </c>
    </row>
    <row r="606" spans="1:31" ht="15.75" thickBot="1" x14ac:dyDescent="0.3">
      <c r="A606" s="3" t="s">
        <v>19</v>
      </c>
      <c r="B606" s="207">
        <f>(B607-C599)*1000</f>
        <v>62.063999999999453</v>
      </c>
      <c r="C606" s="208"/>
      <c r="D606" s="66"/>
      <c r="E606" s="40"/>
      <c r="F606" s="40"/>
      <c r="G606" s="40"/>
      <c r="H606" s="40"/>
      <c r="I606" s="40">
        <f t="shared" si="3559"/>
        <v>60</v>
      </c>
      <c r="J606" s="40"/>
      <c r="K606" s="41"/>
      <c r="L606" s="81"/>
      <c r="M606" s="40"/>
      <c r="N606" s="149"/>
      <c r="O606" s="42"/>
      <c r="P606" s="42"/>
      <c r="Q606" s="42"/>
      <c r="R606" s="42"/>
      <c r="S606" s="40"/>
      <c r="T606" s="42"/>
      <c r="U606" s="40">
        <f t="shared" si="3560"/>
        <v>70</v>
      </c>
      <c r="V606" s="42"/>
      <c r="W606" s="43"/>
      <c r="X606" s="83"/>
      <c r="Y606" s="42"/>
      <c r="Z606" s="42"/>
      <c r="AA606" s="40">
        <f t="shared" si="3561"/>
        <v>75</v>
      </c>
      <c r="AB606" s="42"/>
      <c r="AC606" s="42"/>
      <c r="AD606" s="83"/>
      <c r="AE606" s="42"/>
    </row>
    <row r="607" spans="1:31" x14ac:dyDescent="0.25">
      <c r="A607" s="198">
        <v>130</v>
      </c>
      <c r="B607" s="201">
        <v>49.679431999999998</v>
      </c>
      <c r="C607" s="204">
        <v>49.698869999999999</v>
      </c>
      <c r="D607" s="14"/>
      <c r="E607" s="9"/>
      <c r="F607" s="9"/>
      <c r="G607" s="7">
        <v>0</v>
      </c>
      <c r="H607" s="18"/>
      <c r="I607" s="8">
        <f t="shared" ref="I607" si="3771">H608</f>
        <v>60</v>
      </c>
      <c r="J607" s="9"/>
      <c r="K607" s="11"/>
      <c r="L607" s="79">
        <f t="shared" ref="L607" si="3772">IF(F608=0,0,G607/(F608/1000*H608))</f>
        <v>0</v>
      </c>
      <c r="M607" s="75">
        <f t="shared" ref="M607" si="3773">L607*H608</f>
        <v>0</v>
      </c>
      <c r="N607" s="147"/>
      <c r="O607" s="157"/>
      <c r="P607" s="46"/>
      <c r="Q607" s="46"/>
      <c r="R607" s="185">
        <v>0</v>
      </c>
      <c r="S607" s="156"/>
      <c r="T607" s="48"/>
      <c r="U607" s="8">
        <f t="shared" ref="U607" si="3774">T608</f>
        <v>70</v>
      </c>
      <c r="V607" s="49"/>
      <c r="W607" s="50"/>
      <c r="X607" s="79">
        <f t="shared" si="3507"/>
        <v>0</v>
      </c>
      <c r="Y607" s="51">
        <f t="shared" ref="Y607" si="3775">X607*T608</f>
        <v>0</v>
      </c>
      <c r="Z607" s="157"/>
      <c r="AA607" s="8">
        <f t="shared" ref="AA607" si="3776">Z608</f>
        <v>75</v>
      </c>
      <c r="AB607" s="46"/>
      <c r="AC607" s="46"/>
      <c r="AD607" s="79">
        <f t="shared" si="3510"/>
        <v>0</v>
      </c>
      <c r="AE607" s="51">
        <f t="shared" ref="AE607" si="3777">AD607*Z608</f>
        <v>0</v>
      </c>
    </row>
    <row r="608" spans="1:31" x14ac:dyDescent="0.25">
      <c r="A608" s="199"/>
      <c r="B608" s="202"/>
      <c r="C608" s="205"/>
      <c r="D608" s="15">
        <v>20000</v>
      </c>
      <c r="E608" s="6">
        <v>15.257</v>
      </c>
      <c r="F608" s="6">
        <v>0</v>
      </c>
      <c r="G608" s="10"/>
      <c r="H608" s="19">
        <v>60</v>
      </c>
      <c r="I608" s="8">
        <f t="shared" ref="I608" si="3778">H608</f>
        <v>60</v>
      </c>
      <c r="J608" s="72">
        <f t="shared" si="3513"/>
        <v>3</v>
      </c>
      <c r="K608" s="33">
        <f t="shared" ref="K608" si="3779">(((H608)*(H608))/(12.96*D608))-((9.81*(F608/1000))/1500)</f>
        <v>1.3888888888888888E-2</v>
      </c>
      <c r="L608" s="80"/>
      <c r="M608" s="44"/>
      <c r="N608" s="148"/>
      <c r="O608" s="58">
        <v>25000</v>
      </c>
      <c r="P608" s="53">
        <f t="shared" ref="P608" si="3780">(C607-B607)*1000-(R607+R609)</f>
        <v>19.438000000000955</v>
      </c>
      <c r="Q608" s="54">
        <v>0</v>
      </c>
      <c r="R608" s="55"/>
      <c r="S608" s="158"/>
      <c r="T608" s="52">
        <v>70</v>
      </c>
      <c r="U608" s="8">
        <f t="shared" ref="U608" si="3781">T608</f>
        <v>70</v>
      </c>
      <c r="V608" s="72">
        <f t="shared" si="3517"/>
        <v>3</v>
      </c>
      <c r="W608" s="56">
        <f t="shared" ref="W608" si="3782">(((T608)*(T608))/(12.96*O608))-((9.81*(Q608/1000))/1500)</f>
        <v>1.5123456790123457E-2</v>
      </c>
      <c r="X608" s="82"/>
      <c r="Y608" s="57"/>
      <c r="Z608" s="58">
        <v>75</v>
      </c>
      <c r="AA608" s="8">
        <f t="shared" ref="AA608" si="3783">Z608</f>
        <v>75</v>
      </c>
      <c r="AB608" s="72">
        <f t="shared" si="3520"/>
        <v>3</v>
      </c>
      <c r="AC608" s="56">
        <f t="shared" ref="AC608" si="3784">(((Z608)*(Z608))/(12.96*O608))-((9.81*(Q608/1000))/1500)</f>
        <v>1.7361111111111112E-2</v>
      </c>
      <c r="AD608" s="84"/>
      <c r="AE608" s="57"/>
    </row>
    <row r="609" spans="1:31" ht="15.75" thickBot="1" x14ac:dyDescent="0.3">
      <c r="A609" s="200"/>
      <c r="B609" s="203"/>
      <c r="C609" s="206"/>
      <c r="D609" s="34"/>
      <c r="E609" s="35"/>
      <c r="F609" s="35"/>
      <c r="G609" s="36">
        <v>0</v>
      </c>
      <c r="H609" s="37"/>
      <c r="I609" s="38">
        <f t="shared" ref="I609" si="3785">H608</f>
        <v>60</v>
      </c>
      <c r="J609" s="35"/>
      <c r="K609" s="39"/>
      <c r="L609" s="79">
        <f t="shared" ref="L609" si="3786">IF(F608=0,0,G609/(F608/1000*H608))</f>
        <v>0</v>
      </c>
      <c r="M609" s="75">
        <f t="shared" ref="M609" si="3787">L609*H608</f>
        <v>0</v>
      </c>
      <c r="N609" s="187"/>
      <c r="O609" s="64"/>
      <c r="P609" s="60"/>
      <c r="Q609" s="60"/>
      <c r="R609" s="184">
        <v>0</v>
      </c>
      <c r="S609" s="159"/>
      <c r="T609" s="59"/>
      <c r="U609" s="38">
        <f t="shared" ref="U609" si="3788">T608</f>
        <v>70</v>
      </c>
      <c r="V609" s="60"/>
      <c r="W609" s="62"/>
      <c r="X609" s="79">
        <f t="shared" si="3526"/>
        <v>0</v>
      </c>
      <c r="Y609" s="63">
        <f t="shared" ref="Y609" si="3789">X609*T608</f>
        <v>0</v>
      </c>
      <c r="Z609" s="64"/>
      <c r="AA609" s="38">
        <f t="shared" ref="AA609" si="3790">Z608</f>
        <v>75</v>
      </c>
      <c r="AB609" s="60"/>
      <c r="AC609" s="60"/>
      <c r="AD609" s="79">
        <f t="shared" si="3529"/>
        <v>0</v>
      </c>
      <c r="AE609" s="63">
        <f t="shared" ref="AE609" si="3791">AD609*Z608</f>
        <v>0</v>
      </c>
    </row>
    <row r="610" spans="1:31" ht="15.75" thickBot="1" x14ac:dyDescent="0.3">
      <c r="A610" s="3" t="s">
        <v>19</v>
      </c>
      <c r="B610" s="207">
        <f>(B611-C607)*1000</f>
        <v>49.486000000001695</v>
      </c>
      <c r="C610" s="208"/>
      <c r="D610" s="66"/>
      <c r="E610" s="40"/>
      <c r="F610" s="40"/>
      <c r="G610" s="40"/>
      <c r="H610" s="40"/>
      <c r="I610" s="40">
        <f t="shared" si="3559"/>
        <v>60</v>
      </c>
      <c r="J610" s="40"/>
      <c r="K610" s="41"/>
      <c r="L610" s="81"/>
      <c r="M610" s="40"/>
      <c r="N610" s="149"/>
      <c r="O610" s="42"/>
      <c r="P610" s="42"/>
      <c r="Q610" s="42"/>
      <c r="R610" s="42"/>
      <c r="S610" s="40"/>
      <c r="T610" s="42"/>
      <c r="U610" s="40">
        <f t="shared" si="3560"/>
        <v>70</v>
      </c>
      <c r="V610" s="42"/>
      <c r="W610" s="43"/>
      <c r="X610" s="83"/>
      <c r="Y610" s="42"/>
      <c r="Z610" s="42"/>
      <c r="AA610" s="40">
        <f t="shared" si="3561"/>
        <v>75</v>
      </c>
      <c r="AB610" s="42"/>
      <c r="AC610" s="42"/>
      <c r="AD610" s="83"/>
      <c r="AE610" s="42"/>
    </row>
    <row r="611" spans="1:31" x14ac:dyDescent="0.25">
      <c r="A611" s="198">
        <v>131</v>
      </c>
      <c r="B611" s="201">
        <v>49.748356000000001</v>
      </c>
      <c r="C611" s="204">
        <v>49.768580999999998</v>
      </c>
      <c r="D611" s="14"/>
      <c r="E611" s="9"/>
      <c r="F611" s="9"/>
      <c r="G611" s="7">
        <v>0</v>
      </c>
      <c r="H611" s="18"/>
      <c r="I611" s="8">
        <f t="shared" ref="I611" si="3792">H612</f>
        <v>60</v>
      </c>
      <c r="J611" s="9"/>
      <c r="K611" s="11"/>
      <c r="L611" s="79">
        <f t="shared" ref="L611" si="3793">IF(F612=0,0,G611/(F612/1000*H612))</f>
        <v>0</v>
      </c>
      <c r="M611" s="75">
        <f t="shared" ref="M611" si="3794">L611*H612</f>
        <v>0</v>
      </c>
      <c r="N611" s="147"/>
      <c r="O611" s="157"/>
      <c r="P611" s="46"/>
      <c r="Q611" s="46"/>
      <c r="R611" s="185">
        <v>0</v>
      </c>
      <c r="S611" s="156"/>
      <c r="T611" s="48"/>
      <c r="U611" s="8">
        <f t="shared" ref="U611" si="3795">T612</f>
        <v>70</v>
      </c>
      <c r="V611" s="49"/>
      <c r="W611" s="50"/>
      <c r="X611" s="79">
        <f t="shared" si="3535"/>
        <v>0</v>
      </c>
      <c r="Y611" s="51">
        <f t="shared" ref="Y611" si="3796">X611*T612</f>
        <v>0</v>
      </c>
      <c r="Z611" s="157"/>
      <c r="AA611" s="8">
        <f t="shared" ref="AA611" si="3797">Z612</f>
        <v>75</v>
      </c>
      <c r="AB611" s="46"/>
      <c r="AC611" s="46"/>
      <c r="AD611" s="79">
        <f t="shared" si="3538"/>
        <v>0</v>
      </c>
      <c r="AE611" s="51">
        <f t="shared" ref="AE611" si="3798">AD611*Z612</f>
        <v>0</v>
      </c>
    </row>
    <row r="612" spans="1:31" x14ac:dyDescent="0.25">
      <c r="A612" s="199"/>
      <c r="B612" s="202"/>
      <c r="C612" s="205"/>
      <c r="D612" s="15">
        <v>17000</v>
      </c>
      <c r="E612" s="6">
        <v>15.628</v>
      </c>
      <c r="F612" s="6">
        <v>0</v>
      </c>
      <c r="G612" s="10"/>
      <c r="H612" s="19">
        <v>60</v>
      </c>
      <c r="I612" s="8">
        <f t="shared" ref="I612" si="3799">H612</f>
        <v>60</v>
      </c>
      <c r="J612" s="72">
        <f t="shared" si="3541"/>
        <v>3</v>
      </c>
      <c r="K612" s="33">
        <f t="shared" ref="K612" si="3800">(((H612)*(H612))/(12.96*D612))-((9.81*(F612/1000))/1500)</f>
        <v>1.6339869281045753E-2</v>
      </c>
      <c r="L612" s="80"/>
      <c r="M612" s="44"/>
      <c r="N612" s="148"/>
      <c r="O612" s="58">
        <v>22000</v>
      </c>
      <c r="P612" s="53">
        <f t="shared" ref="P612" si="3801">(C611-B611)*1000-(R611+R613)</f>
        <v>20.224999999996385</v>
      </c>
      <c r="Q612" s="54">
        <v>0</v>
      </c>
      <c r="R612" s="55"/>
      <c r="S612" s="158"/>
      <c r="T612" s="52">
        <v>70</v>
      </c>
      <c r="U612" s="8">
        <f>T612</f>
        <v>70</v>
      </c>
      <c r="V612" s="72">
        <f t="shared" si="3545"/>
        <v>3</v>
      </c>
      <c r="W612" s="56">
        <f t="shared" ref="W612" si="3802">(((T612)*(T612))/(12.96*O612))-((9.81*(Q612/1000))/1500)</f>
        <v>1.7185746352413021E-2</v>
      </c>
      <c r="X612" s="82"/>
      <c r="Y612" s="57"/>
      <c r="Z612" s="58">
        <v>75</v>
      </c>
      <c r="AA612" s="8">
        <f t="shared" ref="AA612" si="3803">Z612</f>
        <v>75</v>
      </c>
      <c r="AB612" s="72">
        <f t="shared" si="3548"/>
        <v>4</v>
      </c>
      <c r="AC612" s="56">
        <f t="shared" ref="AC612" si="3804">(((Z612)*(Z612))/(12.96*O612))-((9.81*(Q612/1000))/1500)</f>
        <v>1.9728535353535352E-2</v>
      </c>
      <c r="AD612" s="84"/>
      <c r="AE612" s="57"/>
    </row>
    <row r="613" spans="1:31" ht="15.75" thickBot="1" x14ac:dyDescent="0.3">
      <c r="A613" s="200"/>
      <c r="B613" s="203"/>
      <c r="C613" s="206"/>
      <c r="D613" s="34"/>
      <c r="E613" s="35"/>
      <c r="F613" s="35"/>
      <c r="G613" s="36">
        <v>0</v>
      </c>
      <c r="H613" s="37"/>
      <c r="I613" s="38">
        <f t="shared" ref="I613" si="3805">H612</f>
        <v>60</v>
      </c>
      <c r="J613" s="35"/>
      <c r="K613" s="39"/>
      <c r="L613" s="79">
        <f t="shared" ref="L613" si="3806">IF(F612=0,0,G613/(F612/1000*H612))</f>
        <v>0</v>
      </c>
      <c r="M613" s="75">
        <f t="shared" ref="M613" si="3807">L613*H612</f>
        <v>0</v>
      </c>
      <c r="N613" s="187"/>
      <c r="O613" s="64"/>
      <c r="P613" s="60"/>
      <c r="Q613" s="60"/>
      <c r="R613" s="184">
        <v>0</v>
      </c>
      <c r="S613" s="159"/>
      <c r="T613" s="59"/>
      <c r="U613" s="38">
        <f t="shared" ref="U613" si="3808">T612</f>
        <v>70</v>
      </c>
      <c r="V613" s="60"/>
      <c r="W613" s="62"/>
      <c r="X613" s="79">
        <f t="shared" si="3554"/>
        <v>0</v>
      </c>
      <c r="Y613" s="63">
        <f t="shared" ref="Y613" si="3809">X613*T612</f>
        <v>0</v>
      </c>
      <c r="Z613" s="64"/>
      <c r="AA613" s="38">
        <f t="shared" ref="AA613" si="3810">Z612</f>
        <v>75</v>
      </c>
      <c r="AB613" s="60"/>
      <c r="AC613" s="60"/>
      <c r="AD613" s="79">
        <f t="shared" si="3557"/>
        <v>0</v>
      </c>
      <c r="AE613" s="63">
        <f t="shared" ref="AE613" si="3811">AD613*Z612</f>
        <v>0</v>
      </c>
    </row>
    <row r="614" spans="1:31" ht="30.75" thickBot="1" x14ac:dyDescent="0.3">
      <c r="A614" s="3" t="s">
        <v>19</v>
      </c>
      <c r="B614" s="207">
        <f>(B615-C611)*1000</f>
        <v>202.2490000000019</v>
      </c>
      <c r="C614" s="208"/>
      <c r="D614" s="66"/>
      <c r="E614" s="40"/>
      <c r="F614" s="40"/>
      <c r="G614" s="40"/>
      <c r="H614" s="40"/>
      <c r="I614" s="40">
        <f>IF(I613&gt;I654,I613,I654)</f>
        <v>60</v>
      </c>
      <c r="J614" s="40"/>
      <c r="K614" s="41"/>
      <c r="L614" s="40"/>
      <c r="M614" s="40"/>
      <c r="N614" s="153" t="s">
        <v>50</v>
      </c>
      <c r="O614" s="42"/>
      <c r="P614" s="42"/>
      <c r="Q614" s="42"/>
      <c r="R614" s="42"/>
      <c r="S614" s="40"/>
      <c r="T614" s="42"/>
      <c r="U614" s="40">
        <f t="shared" ref="U614" si="3812">IF(U613&gt;U616,U613,U616)</f>
        <v>70</v>
      </c>
      <c r="V614" s="42"/>
      <c r="W614" s="43"/>
      <c r="X614" s="83"/>
      <c r="Y614" s="42"/>
      <c r="Z614" s="42"/>
      <c r="AA614" s="40">
        <f t="shared" ref="AA614" si="3813">IF(AA613&gt;AA616,AA613,AA616)</f>
        <v>75</v>
      </c>
      <c r="AB614" s="42"/>
      <c r="AC614" s="42"/>
      <c r="AD614" s="83"/>
      <c r="AE614" s="42"/>
    </row>
    <row r="615" spans="1:31" x14ac:dyDescent="0.25">
      <c r="A615" s="198">
        <v>132</v>
      </c>
      <c r="B615" s="211">
        <v>49.970829999999999</v>
      </c>
      <c r="C615" s="204">
        <v>50.171925999999999</v>
      </c>
      <c r="D615" s="14"/>
      <c r="E615" s="9"/>
      <c r="F615" s="9"/>
      <c r="G615" s="7">
        <v>25</v>
      </c>
      <c r="H615" s="18"/>
      <c r="I615" s="8">
        <f t="shared" ref="I615" si="3814">H616</f>
        <v>60</v>
      </c>
      <c r="J615" s="9"/>
      <c r="K615" s="11"/>
      <c r="L615" s="79">
        <f t="shared" ref="L615" si="3815">IF(F616=0,0,G615/(F616/1000*H616))</f>
        <v>13.020833333333334</v>
      </c>
      <c r="M615" s="75">
        <f t="shared" ref="M615" si="3816">L615*H616</f>
        <v>781.25</v>
      </c>
      <c r="N615" s="147"/>
      <c r="O615" s="157"/>
      <c r="P615" s="46"/>
      <c r="Q615" s="46"/>
      <c r="R615" s="185">
        <v>25</v>
      </c>
      <c r="S615" s="156"/>
      <c r="T615" s="48"/>
      <c r="U615" s="8">
        <f t="shared" ref="U615:U619" si="3817">T616</f>
        <v>70</v>
      </c>
      <c r="V615" s="49"/>
      <c r="W615" s="50"/>
      <c r="X615" s="79">
        <f t="shared" ref="X615" si="3818">IF(Q616=0,0,R615/(Q616/1000*T616))</f>
        <v>11.160714285714285</v>
      </c>
      <c r="Y615" s="51">
        <f t="shared" ref="Y615" si="3819">X615*T616</f>
        <v>781.24999999999989</v>
      </c>
      <c r="Z615" s="157"/>
      <c r="AA615" s="8">
        <f t="shared" ref="AA615" si="3820">Z616</f>
        <v>75</v>
      </c>
      <c r="AB615" s="46"/>
      <c r="AC615" s="46"/>
      <c r="AD615" s="79">
        <f t="shared" ref="AD615" si="3821">IF(Q616=0,0,R615/(Q616/1000*Z616))</f>
        <v>10.416666666666668</v>
      </c>
      <c r="AE615" s="51">
        <f t="shared" ref="AE615" si="3822">AD615*Z616</f>
        <v>781.25000000000011</v>
      </c>
    </row>
    <row r="616" spans="1:31" x14ac:dyDescent="0.25">
      <c r="A616" s="199"/>
      <c r="B616" s="212"/>
      <c r="C616" s="205"/>
      <c r="D616" s="15">
        <v>610</v>
      </c>
      <c r="E616" s="6">
        <v>151.09700000000001</v>
      </c>
      <c r="F616" s="6">
        <v>32</v>
      </c>
      <c r="G616" s="10"/>
      <c r="H616" s="19">
        <v>60</v>
      </c>
      <c r="I616" s="8">
        <f t="shared" ref="I616" si="3823">H616</f>
        <v>60</v>
      </c>
      <c r="J616" s="72">
        <f t="shared" ref="J616" si="3824">CEILING(11.8*H616*H616/D616-F616,1)</f>
        <v>38</v>
      </c>
      <c r="K616" s="33">
        <f t="shared" ref="K616" si="3825">(((H616)*(H616))/(12.96*D616))-((9.81*(F616/1000))/1500)</f>
        <v>0.45516412619307833</v>
      </c>
      <c r="L616" s="80"/>
      <c r="M616" s="44"/>
      <c r="N616" s="148"/>
      <c r="O616" s="58">
        <v>610</v>
      </c>
      <c r="P616" s="53">
        <f t="shared" ref="P616" si="3826">(C615-B615)*1000-(R615+R617)</f>
        <v>151.09599999999972</v>
      </c>
      <c r="Q616" s="54">
        <v>32</v>
      </c>
      <c r="R616" s="55"/>
      <c r="S616" s="158"/>
      <c r="T616" s="52">
        <v>70</v>
      </c>
      <c r="U616" s="8">
        <f>T616</f>
        <v>70</v>
      </c>
      <c r="V616" s="72">
        <f t="shared" ref="V616" si="3827">CEILING(11.8*T616*T616/O616-Q616,1)</f>
        <v>63</v>
      </c>
      <c r="W616" s="56">
        <f t="shared" ref="W616" si="3828">(((T616)*(T616))/(12.96*O616))-((9.81*(Q616/1000))/1500)</f>
        <v>0.61960452287391221</v>
      </c>
      <c r="X616" s="82"/>
      <c r="Y616" s="57"/>
      <c r="Z616" s="58">
        <v>75</v>
      </c>
      <c r="AA616" s="8">
        <f t="shared" ref="AA616" si="3829">Z616</f>
        <v>75</v>
      </c>
      <c r="AB616" s="72">
        <f t="shared" ref="AB616" si="3830">CEILING(11.8*Z616*Z616/O616-Q616,1)</f>
        <v>77</v>
      </c>
      <c r="AC616" s="56">
        <f t="shared" ref="AC616" si="3831">(((Z616)*(Z616))/(12.96*O616))-((9.81*(Q616/1000))/1500)</f>
        <v>0.71131166717668493</v>
      </c>
      <c r="AD616" s="84"/>
      <c r="AE616" s="57"/>
    </row>
    <row r="617" spans="1:31" ht="15.75" thickBot="1" x14ac:dyDescent="0.3">
      <c r="A617" s="200"/>
      <c r="B617" s="213"/>
      <c r="C617" s="206"/>
      <c r="D617" s="34"/>
      <c r="E617" s="35"/>
      <c r="F617" s="35"/>
      <c r="G617" s="36">
        <v>25</v>
      </c>
      <c r="H617" s="37"/>
      <c r="I617" s="38">
        <f t="shared" ref="I617" si="3832">H616</f>
        <v>60</v>
      </c>
      <c r="J617" s="35"/>
      <c r="K617" s="39"/>
      <c r="L617" s="79">
        <f t="shared" ref="L617" si="3833">IF(F616=0,0,G617/(F616/1000*H616))</f>
        <v>13.020833333333334</v>
      </c>
      <c r="M617" s="75">
        <f t="shared" ref="M617" si="3834">L617*H616</f>
        <v>781.25</v>
      </c>
      <c r="N617" s="187"/>
      <c r="O617" s="64"/>
      <c r="P617" s="60"/>
      <c r="Q617" s="60"/>
      <c r="R617" s="184">
        <v>25</v>
      </c>
      <c r="S617" s="159"/>
      <c r="T617" s="59"/>
      <c r="U617" s="38">
        <f t="shared" ref="U617" si="3835">T616</f>
        <v>70</v>
      </c>
      <c r="V617" s="60"/>
      <c r="W617" s="62"/>
      <c r="X617" s="79">
        <f t="shared" ref="X617" si="3836">IF(Q616=0,0,R617/(Q616/1000*T616))</f>
        <v>11.160714285714285</v>
      </c>
      <c r="Y617" s="63">
        <f t="shared" ref="Y617" si="3837">X617*T616</f>
        <v>781.24999999999989</v>
      </c>
      <c r="Z617" s="64"/>
      <c r="AA617" s="38">
        <f t="shared" ref="AA617" si="3838">Z616</f>
        <v>75</v>
      </c>
      <c r="AB617" s="60"/>
      <c r="AC617" s="60"/>
      <c r="AD617" s="79">
        <f t="shared" ref="AD617" si="3839">IF(Q616=0,0,R617/(Q616/1000*Z616))</f>
        <v>10.416666666666668</v>
      </c>
      <c r="AE617" s="63">
        <f t="shared" ref="AE617" si="3840">AD617*Z616</f>
        <v>781.25000000000011</v>
      </c>
    </row>
    <row r="618" spans="1:31" ht="15.75" thickBot="1" x14ac:dyDescent="0.3">
      <c r="A618" s="3" t="s">
        <v>19</v>
      </c>
      <c r="B618" s="207">
        <f>(B619-C615)*1000</f>
        <v>135.64600000000127</v>
      </c>
      <c r="C618" s="208"/>
      <c r="D618" s="66"/>
      <c r="E618" s="40"/>
      <c r="F618" s="40"/>
      <c r="G618" s="40"/>
      <c r="H618" s="40"/>
      <c r="I618" s="40">
        <f>IF(I617&gt;I657,I617,I657)</f>
        <v>60</v>
      </c>
      <c r="J618" s="40"/>
      <c r="K618" s="41"/>
      <c r="L618" s="40"/>
      <c r="M618" s="40"/>
      <c r="N618" s="149"/>
      <c r="O618" s="42"/>
      <c r="P618" s="42"/>
      <c r="Q618" s="42"/>
      <c r="R618" s="42"/>
      <c r="S618" s="40"/>
      <c r="T618" s="42"/>
      <c r="U618" s="40">
        <f t="shared" ref="U618" si="3841">IF(U617&gt;U620,U617,U620)</f>
        <v>70</v>
      </c>
      <c r="V618" s="42"/>
      <c r="W618" s="43"/>
      <c r="X618" s="83"/>
      <c r="Y618" s="42"/>
      <c r="Z618" s="42"/>
      <c r="AA618" s="40">
        <f t="shared" ref="AA618" si="3842">IF(AA617&gt;AA620,AA617,AA620)</f>
        <v>75</v>
      </c>
      <c r="AB618" s="42"/>
      <c r="AC618" s="42"/>
      <c r="AD618" s="83"/>
      <c r="AE618" s="42"/>
    </row>
    <row r="619" spans="1:31" x14ac:dyDescent="0.25">
      <c r="A619" s="214">
        <v>133</v>
      </c>
      <c r="B619" s="201">
        <v>50.307572</v>
      </c>
      <c r="C619" s="204">
        <v>50.689641999999999</v>
      </c>
      <c r="D619" s="14"/>
      <c r="E619" s="9"/>
      <c r="F619" s="9"/>
      <c r="G619" s="7">
        <v>31</v>
      </c>
      <c r="H619" s="18"/>
      <c r="I619" s="8">
        <f t="shared" ref="I619" si="3843">H620</f>
        <v>60</v>
      </c>
      <c r="J619" s="9"/>
      <c r="K619" s="11"/>
      <c r="L619" s="79">
        <f t="shared" ref="L619" si="3844">IF(F620=0,0,G619/(F620/1000*H620))</f>
        <v>9.064327485380117</v>
      </c>
      <c r="M619" s="75">
        <f t="shared" ref="M619" si="3845">L619*H620</f>
        <v>543.85964912280701</v>
      </c>
      <c r="N619" s="147"/>
      <c r="O619" s="157"/>
      <c r="P619" s="46"/>
      <c r="Q619" s="46"/>
      <c r="R619" s="185">
        <v>40</v>
      </c>
      <c r="S619" s="156"/>
      <c r="T619" s="48"/>
      <c r="U619" s="8">
        <f t="shared" si="3817"/>
        <v>70</v>
      </c>
      <c r="V619" s="49"/>
      <c r="W619" s="50"/>
      <c r="X619" s="79">
        <f t="shared" ref="X619" si="3846">IF(Q620=0,0,R619/(Q620/1000*T620))</f>
        <v>7.6190476190476186</v>
      </c>
      <c r="Y619" s="51">
        <f t="shared" ref="Y619" si="3847">X619*T620</f>
        <v>533.33333333333326</v>
      </c>
      <c r="Z619" s="157"/>
      <c r="AA619" s="8">
        <f t="shared" ref="AA619" si="3848">Z620</f>
        <v>75</v>
      </c>
      <c r="AB619" s="46"/>
      <c r="AC619" s="46"/>
      <c r="AD619" s="79">
        <f t="shared" ref="AD619" si="3849">IF(Q620=0,0,R619/(Q620/1000*Z620))</f>
        <v>7.1111111111111107</v>
      </c>
      <c r="AE619" s="51">
        <f t="shared" ref="AE619" si="3850">AD619*Z620</f>
        <v>533.33333333333326</v>
      </c>
    </row>
    <row r="620" spans="1:31" x14ac:dyDescent="0.25">
      <c r="A620" s="215"/>
      <c r="B620" s="202"/>
      <c r="C620" s="205"/>
      <c r="D620" s="15">
        <v>342</v>
      </c>
      <c r="E620" s="6">
        <v>63.878999999999998</v>
      </c>
      <c r="F620" s="6">
        <v>57</v>
      </c>
      <c r="G620" s="10"/>
      <c r="H620" s="19">
        <v>60</v>
      </c>
      <c r="I620" s="8">
        <f t="shared" ref="I620" si="3851">H620</f>
        <v>60</v>
      </c>
      <c r="J620" s="72">
        <f t="shared" ref="J620" si="3852">CEILING(11.8*H620*H620/D620-F620,1)</f>
        <v>68</v>
      </c>
      <c r="K620" s="33">
        <f t="shared" ref="K620" si="3853">(((H620)*(H620))/(12.96*D620))-((9.81*(F620/1000))/1500)</f>
        <v>0.81184294449642613</v>
      </c>
      <c r="L620" s="80"/>
      <c r="M620" s="44"/>
      <c r="N620" s="148"/>
      <c r="O620" s="58">
        <v>342</v>
      </c>
      <c r="P620" s="53">
        <v>70.819000000000003</v>
      </c>
      <c r="Q620" s="54">
        <v>75</v>
      </c>
      <c r="R620" s="55"/>
      <c r="S620" s="158"/>
      <c r="T620" s="52">
        <v>70</v>
      </c>
      <c r="U620" s="8">
        <f>T620</f>
        <v>70</v>
      </c>
      <c r="V620" s="72">
        <f t="shared" ref="V620" si="3854">CEILING(11.8*T620*T620/O620-Q620,1)</f>
        <v>95</v>
      </c>
      <c r="W620" s="56">
        <f t="shared" ref="W620" si="3855">(((T620)*(T620))/(12.96*O620))-((9.81*(Q620/1000))/1500)</f>
        <v>1.1050253472312468</v>
      </c>
      <c r="X620" s="82"/>
      <c r="Y620" s="57"/>
      <c r="Z620" s="58">
        <v>75</v>
      </c>
      <c r="AA620" s="8">
        <f t="shared" ref="AA620" si="3856">Z620</f>
        <v>75</v>
      </c>
      <c r="AB620" s="72">
        <f t="shared" ref="AB620" si="3857">CEILING(11.8*Z620*Z620/O620-Q620,1)</f>
        <v>120</v>
      </c>
      <c r="AC620" s="56">
        <f t="shared" ref="AC620" si="3858">(((Z620)*(Z620))/(12.96*O620))-((9.81*(Q620/1000))/1500)</f>
        <v>1.2685965695256658</v>
      </c>
      <c r="AD620" s="84"/>
      <c r="AE620" s="57"/>
    </row>
    <row r="621" spans="1:31" x14ac:dyDescent="0.25">
      <c r="A621" s="215"/>
      <c r="B621" s="202"/>
      <c r="C621" s="205"/>
      <c r="D621" s="34"/>
      <c r="E621" s="35"/>
      <c r="F621" s="35"/>
      <c r="G621" s="36">
        <v>0</v>
      </c>
      <c r="H621" s="37"/>
      <c r="I621" s="38">
        <f t="shared" ref="I621" si="3859">H620</f>
        <v>60</v>
      </c>
      <c r="J621" s="35"/>
      <c r="K621" s="39"/>
      <c r="L621" s="79">
        <f t="shared" ref="L621" si="3860">IF(F620=0,0,G621/(F620/1000*H620))</f>
        <v>0</v>
      </c>
      <c r="M621" s="75">
        <f t="shared" ref="M621" si="3861">L621*H620</f>
        <v>0</v>
      </c>
      <c r="N621" s="187"/>
      <c r="O621" s="64"/>
      <c r="P621" s="60"/>
      <c r="Q621" s="60"/>
      <c r="R621" s="184">
        <v>0</v>
      </c>
      <c r="S621" s="159"/>
      <c r="T621" s="59"/>
      <c r="U621" s="38">
        <f t="shared" ref="U621:U623" si="3862">T620</f>
        <v>70</v>
      </c>
      <c r="V621" s="60"/>
      <c r="W621" s="62"/>
      <c r="X621" s="79">
        <f t="shared" ref="X621" si="3863">IF(Q620=0,0,R621/(Q620/1000*T620))</f>
        <v>0</v>
      </c>
      <c r="Y621" s="63">
        <f t="shared" ref="Y621" si="3864">X621*T620</f>
        <v>0</v>
      </c>
      <c r="Z621" s="64"/>
      <c r="AA621" s="38">
        <f t="shared" ref="AA621" si="3865">Z620</f>
        <v>75</v>
      </c>
      <c r="AB621" s="60"/>
      <c r="AC621" s="60"/>
      <c r="AD621" s="79">
        <f t="shared" ref="AD621" si="3866">IF(Q620=0,0,R621/(Q620/1000*Z620))</f>
        <v>0</v>
      </c>
      <c r="AE621" s="63">
        <f t="shared" ref="AE621" si="3867">AD621*Z620</f>
        <v>0</v>
      </c>
    </row>
    <row r="622" spans="1:31" x14ac:dyDescent="0.25">
      <c r="A622" s="215"/>
      <c r="B622" s="202"/>
      <c r="C622" s="205"/>
      <c r="D622" s="15">
        <v>352.35</v>
      </c>
      <c r="E622" s="6">
        <v>246.47200000000001</v>
      </c>
      <c r="F622" s="6">
        <v>57</v>
      </c>
      <c r="G622" s="10"/>
      <c r="H622" s="19">
        <v>60</v>
      </c>
      <c r="I622" s="8">
        <f t="shared" ref="I622" si="3868">H622</f>
        <v>60</v>
      </c>
      <c r="J622" s="72">
        <f t="shared" ref="J622" si="3869">CEILING(11.8*H622*H622/D622-F622,1)</f>
        <v>64</v>
      </c>
      <c r="K622" s="33">
        <f t="shared" ref="K622" si="3870">(((H622)*(H622))/(12.96*D622))-((9.81*(F622/1000))/1500)</f>
        <v>0.78798475590968564</v>
      </c>
      <c r="L622" s="80"/>
      <c r="M622" s="44"/>
      <c r="N622" s="148"/>
      <c r="O622" s="58">
        <v>352.35</v>
      </c>
      <c r="P622" s="53">
        <v>234.251</v>
      </c>
      <c r="Q622" s="54">
        <v>75</v>
      </c>
      <c r="R622" s="55"/>
      <c r="S622" s="158"/>
      <c r="T622" s="52">
        <v>70</v>
      </c>
      <c r="U622" s="8">
        <f>T622</f>
        <v>70</v>
      </c>
      <c r="V622" s="72">
        <f t="shared" ref="V622" si="3871">CEILING(11.8*T622*T622/O622-Q622,1)</f>
        <v>90</v>
      </c>
      <c r="W622" s="56">
        <f t="shared" ref="W622" si="3872">(((T622)*(T622))/(12.96*O622))-((9.81*(Q622/1000))/1500)</f>
        <v>1.0725517016548498</v>
      </c>
      <c r="X622" s="82"/>
      <c r="Y622" s="57"/>
      <c r="Z622" s="58">
        <v>75</v>
      </c>
      <c r="AA622" s="8">
        <f t="shared" ref="AA622" si="3873">Z622</f>
        <v>75</v>
      </c>
      <c r="AB622" s="72">
        <f t="shared" ref="AB622" si="3874">CEILING(11.8*Z622*Z622/O622-Q622,1)</f>
        <v>114</v>
      </c>
      <c r="AC622" s="56">
        <f t="shared" ref="AC622" si="3875">(((Z622)*(Z622))/(12.96*O622))-((9.81*(Q622/1000))/1500)</f>
        <v>1.2313181498588839</v>
      </c>
      <c r="AD622" s="84"/>
      <c r="AE622" s="57"/>
    </row>
    <row r="623" spans="1:31" ht="15.75" thickBot="1" x14ac:dyDescent="0.3">
      <c r="A623" s="216"/>
      <c r="B623" s="203"/>
      <c r="C623" s="206"/>
      <c r="D623" s="34"/>
      <c r="E623" s="35"/>
      <c r="F623" s="35"/>
      <c r="G623" s="36">
        <v>39</v>
      </c>
      <c r="H623" s="37"/>
      <c r="I623" s="38">
        <f t="shared" ref="I623" si="3876">H622</f>
        <v>60</v>
      </c>
      <c r="J623" s="35"/>
      <c r="K623" s="39"/>
      <c r="L623" s="79">
        <f t="shared" ref="L623" si="3877">IF(F622=0,0,G623/(F622/1000*H622))</f>
        <v>11.403508771929825</v>
      </c>
      <c r="M623" s="75">
        <f t="shared" ref="M623" si="3878">L623*H622</f>
        <v>684.21052631578948</v>
      </c>
      <c r="N623" s="187"/>
      <c r="O623" s="64"/>
      <c r="P623" s="60"/>
      <c r="Q623" s="60"/>
      <c r="R623" s="184">
        <v>40</v>
      </c>
      <c r="S623" s="159"/>
      <c r="T623" s="59"/>
      <c r="U623" s="38">
        <f t="shared" si="3862"/>
        <v>70</v>
      </c>
      <c r="V623" s="60"/>
      <c r="W623" s="62"/>
      <c r="X623" s="79">
        <f t="shared" ref="X623" si="3879">IF(Q622=0,0,R623/(Q622/1000*T622))</f>
        <v>7.6190476190476186</v>
      </c>
      <c r="Y623" s="63">
        <f t="shared" ref="Y623" si="3880">X623*T622</f>
        <v>533.33333333333326</v>
      </c>
      <c r="Z623" s="64"/>
      <c r="AA623" s="38">
        <f t="shared" ref="AA623" si="3881">Z622</f>
        <v>75</v>
      </c>
      <c r="AB623" s="60"/>
      <c r="AC623" s="60"/>
      <c r="AD623" s="79">
        <f t="shared" ref="AD623" si="3882">IF(Q622=0,0,R623/(Q622/1000*Z622))</f>
        <v>7.1111111111111107</v>
      </c>
      <c r="AE623" s="63">
        <f t="shared" ref="AE623" si="3883">AD623*Z622</f>
        <v>533.33333333333326</v>
      </c>
    </row>
    <row r="624" spans="1:31" ht="15.75" thickBot="1" x14ac:dyDescent="0.3">
      <c r="A624" s="3" t="s">
        <v>19</v>
      </c>
      <c r="B624" s="207">
        <f>(B625-C619)*1000</f>
        <v>25.029000000003521</v>
      </c>
      <c r="C624" s="208"/>
      <c r="D624" s="66"/>
      <c r="E624" s="40"/>
      <c r="F624" s="40"/>
      <c r="G624" s="40"/>
      <c r="H624" s="40"/>
      <c r="I624" s="40">
        <f>IF(I623&gt;I665,I623,I665)</f>
        <v>60</v>
      </c>
      <c r="J624" s="40"/>
      <c r="K624" s="41"/>
      <c r="L624" s="40"/>
      <c r="M624" s="40"/>
      <c r="N624" s="149"/>
      <c r="O624" s="42"/>
      <c r="P624" s="42"/>
      <c r="Q624" s="42"/>
      <c r="R624" s="42"/>
      <c r="S624" s="40"/>
      <c r="T624" s="42"/>
      <c r="U624" s="40">
        <f t="shared" ref="U624" si="3884">IF(U623&gt;U626,U623,U626)</f>
        <v>70</v>
      </c>
      <c r="V624" s="42"/>
      <c r="W624" s="43"/>
      <c r="X624" s="83"/>
      <c r="Y624" s="42"/>
      <c r="Z624" s="42"/>
      <c r="AA624" s="40">
        <f t="shared" ref="AA624" si="3885">IF(AA623&gt;AA626,AA623,AA626)</f>
        <v>75</v>
      </c>
      <c r="AB624" s="42"/>
      <c r="AC624" s="42"/>
      <c r="AD624" s="83"/>
      <c r="AE624" s="42"/>
    </row>
    <row r="625" spans="1:31" x14ac:dyDescent="0.25">
      <c r="A625" s="198">
        <v>134</v>
      </c>
      <c r="B625" s="201">
        <v>50.714671000000003</v>
      </c>
      <c r="C625" s="204">
        <v>50.879173000000002</v>
      </c>
      <c r="D625" s="14"/>
      <c r="E625" s="9"/>
      <c r="F625" s="9"/>
      <c r="G625" s="7">
        <v>48</v>
      </c>
      <c r="H625" s="18"/>
      <c r="I625" s="8">
        <f t="shared" ref="I625" si="3886">H626</f>
        <v>60</v>
      </c>
      <c r="J625" s="9"/>
      <c r="K625" s="11"/>
      <c r="L625" s="79">
        <f t="shared" ref="L625" si="3887">IF(F626=0,0,G625/(F626/1000*H626))</f>
        <v>10</v>
      </c>
      <c r="M625" s="75">
        <f t="shared" ref="M625" si="3888">L625*H626</f>
        <v>600</v>
      </c>
      <c r="N625" s="147"/>
      <c r="O625" s="157"/>
      <c r="P625" s="46"/>
      <c r="Q625" s="46"/>
      <c r="R625" s="185">
        <v>55</v>
      </c>
      <c r="S625" s="156"/>
      <c r="T625" s="48"/>
      <c r="U625" s="8">
        <f t="shared" ref="U625" si="3889">T626</f>
        <v>65</v>
      </c>
      <c r="V625" s="49"/>
      <c r="W625" s="50"/>
      <c r="X625" s="79">
        <f t="shared" ref="X625" si="3890">IF(Q626=0,0,R625/(Q626/1000*T626))</f>
        <v>7.6923076923076916</v>
      </c>
      <c r="Y625" s="51">
        <f t="shared" ref="Y625" si="3891">X625*T626</f>
        <v>499.99999999999994</v>
      </c>
      <c r="Z625" s="157"/>
      <c r="AA625" s="8">
        <f t="shared" ref="AA625" si="3892">Z626</f>
        <v>70</v>
      </c>
      <c r="AB625" s="46"/>
      <c r="AC625" s="46"/>
      <c r="AD625" s="79">
        <f t="shared" ref="AD625" si="3893">IF(Q626=0,0,R625/(Q626/1000*Z626))</f>
        <v>7.1428571428571423</v>
      </c>
      <c r="AE625" s="51">
        <f t="shared" ref="AE625" si="3894">AD625*Z626</f>
        <v>499.99999999999994</v>
      </c>
    </row>
    <row r="626" spans="1:31" x14ac:dyDescent="0.25">
      <c r="A626" s="199"/>
      <c r="B626" s="202"/>
      <c r="C626" s="205"/>
      <c r="D626" s="15">
        <v>248.5</v>
      </c>
      <c r="E626" s="6">
        <v>62.07</v>
      </c>
      <c r="F626" s="6">
        <v>80</v>
      </c>
      <c r="G626" s="10"/>
      <c r="H626" s="19">
        <v>60</v>
      </c>
      <c r="I626" s="8">
        <f t="shared" ref="I626" si="3895">H626</f>
        <v>60</v>
      </c>
      <c r="J626" s="72">
        <f t="shared" ref="J626" si="3896">CEILING(11.8*H626*H626/D626-F626,1)</f>
        <v>91</v>
      </c>
      <c r="K626" s="33">
        <f t="shared" ref="K626" si="3897">(((H626)*(H626))/(12.96*D626))-((9.81*(F626/1000))/1500)</f>
        <v>1.1172948192264698</v>
      </c>
      <c r="L626" s="80"/>
      <c r="M626" s="44"/>
      <c r="N626" s="148"/>
      <c r="O626" s="58">
        <v>247</v>
      </c>
      <c r="P626" s="53">
        <f>(C625-B625)*1000-(R625+R627)</f>
        <v>54.501999999998816</v>
      </c>
      <c r="Q626" s="54">
        <v>110</v>
      </c>
      <c r="R626" s="55"/>
      <c r="S626" s="158"/>
      <c r="T626" s="52">
        <v>65</v>
      </c>
      <c r="U626" s="8">
        <f t="shared" ref="U626" si="3898">T626</f>
        <v>65</v>
      </c>
      <c r="V626" s="72">
        <f t="shared" ref="V626" si="3899">CEILING(11.8*T626*T626/O626-Q626,1)</f>
        <v>92</v>
      </c>
      <c r="W626" s="56">
        <f t="shared" ref="W626" si="3900">(((T626)*(T626))/(12.96*O626))-((9.81*(Q626/1000))/1500)</f>
        <v>1.3191311523066926</v>
      </c>
      <c r="X626" s="82"/>
      <c r="Y626" s="57"/>
      <c r="Z626" s="58">
        <v>70</v>
      </c>
      <c r="AA626" s="8">
        <f t="shared" ref="AA626" si="3901">Z626</f>
        <v>70</v>
      </c>
      <c r="AB626" s="72">
        <f t="shared" ref="AB626" si="3902">CEILING(11.8*Z626*Z626/O626-Q626,1)</f>
        <v>125</v>
      </c>
      <c r="AC626" s="56">
        <f t="shared" ref="AC626" si="3903">(((Z626)*(Z626))/(12.96*O626))-((9.81*(Q626/1000))/1500)</f>
        <v>1.5299948500124956</v>
      </c>
      <c r="AD626" s="84"/>
      <c r="AE626" s="57"/>
    </row>
    <row r="627" spans="1:31" ht="15.75" thickBot="1" x14ac:dyDescent="0.3">
      <c r="A627" s="200"/>
      <c r="B627" s="203"/>
      <c r="C627" s="206"/>
      <c r="D627" s="34"/>
      <c r="E627" s="35"/>
      <c r="F627" s="35"/>
      <c r="G627" s="36">
        <v>48</v>
      </c>
      <c r="H627" s="37"/>
      <c r="I627" s="38">
        <f t="shared" ref="I627" si="3904">H626</f>
        <v>60</v>
      </c>
      <c r="J627" s="35"/>
      <c r="K627" s="39"/>
      <c r="L627" s="79">
        <f t="shared" ref="L627" si="3905">IF(F626=0,0,G627/(F626/1000*H626))</f>
        <v>10</v>
      </c>
      <c r="M627" s="75">
        <f t="shared" ref="M627" si="3906">L627*H626</f>
        <v>600</v>
      </c>
      <c r="N627" s="187"/>
      <c r="O627" s="64"/>
      <c r="P627" s="60"/>
      <c r="Q627" s="60"/>
      <c r="R627" s="184">
        <v>55</v>
      </c>
      <c r="S627" s="159"/>
      <c r="T627" s="59"/>
      <c r="U627" s="38">
        <f t="shared" ref="U627" si="3907">T626</f>
        <v>65</v>
      </c>
      <c r="V627" s="60"/>
      <c r="W627" s="62"/>
      <c r="X627" s="79">
        <f t="shared" ref="X627" si="3908">IF(Q626=0,0,R627/(Q626/1000*T626))</f>
        <v>7.6923076923076916</v>
      </c>
      <c r="Y627" s="63">
        <f t="shared" ref="Y627" si="3909">X627*T626</f>
        <v>499.99999999999994</v>
      </c>
      <c r="Z627" s="64"/>
      <c r="AA627" s="38">
        <f t="shared" ref="AA627" si="3910">Z626</f>
        <v>70</v>
      </c>
      <c r="AB627" s="60"/>
      <c r="AC627" s="60"/>
      <c r="AD627" s="79">
        <f t="shared" ref="AD627" si="3911">IF(Q626=0,0,R627/(Q626/1000*Z626))</f>
        <v>7.1428571428571423</v>
      </c>
      <c r="AE627" s="63">
        <f t="shared" ref="AE627" si="3912">AD627*Z626</f>
        <v>499.99999999999994</v>
      </c>
    </row>
    <row r="628" spans="1:31" ht="15.75" thickBot="1" x14ac:dyDescent="0.3">
      <c r="A628" s="3" t="s">
        <v>19</v>
      </c>
      <c r="B628" s="207">
        <f>(B629-C625)*1000</f>
        <v>15.276999999997543</v>
      </c>
      <c r="C628" s="208"/>
      <c r="D628" s="66"/>
      <c r="E628" s="40"/>
      <c r="F628" s="40"/>
      <c r="G628" s="40"/>
      <c r="H628" s="40"/>
      <c r="I628" s="40">
        <f>IF(I627&gt;I669,I627,I669)</f>
        <v>60</v>
      </c>
      <c r="J628" s="40"/>
      <c r="K628" s="41"/>
      <c r="L628" s="40"/>
      <c r="M628" s="40"/>
      <c r="N628" s="149"/>
      <c r="O628" s="42"/>
      <c r="P628" s="42"/>
      <c r="Q628" s="42"/>
      <c r="R628" s="42"/>
      <c r="S628" s="40"/>
      <c r="T628" s="42"/>
      <c r="U628" s="40">
        <f t="shared" ref="U628" si="3913">IF(U627&gt;U630,U627,U630)</f>
        <v>70</v>
      </c>
      <c r="V628" s="42"/>
      <c r="W628" s="43"/>
      <c r="X628" s="83"/>
      <c r="Y628" s="42"/>
      <c r="Z628" s="42"/>
      <c r="AA628" s="40">
        <f t="shared" ref="AA628" si="3914">IF(AA627&gt;AA630,AA627,AA630)</f>
        <v>75</v>
      </c>
      <c r="AB628" s="42"/>
      <c r="AC628" s="42"/>
      <c r="AD628" s="83"/>
      <c r="AE628" s="42"/>
    </row>
    <row r="629" spans="1:31" x14ac:dyDescent="0.25">
      <c r="A629" s="198">
        <v>135</v>
      </c>
      <c r="B629" s="211">
        <v>50.894449999999999</v>
      </c>
      <c r="C629" s="204">
        <v>51.057499</v>
      </c>
      <c r="D629" s="14"/>
      <c r="E629" s="9"/>
      <c r="F629" s="9"/>
      <c r="G629" s="7">
        <v>36</v>
      </c>
      <c r="H629" s="18"/>
      <c r="I629" s="8">
        <f t="shared" ref="I629" si="3915">H630</f>
        <v>60</v>
      </c>
      <c r="J629" s="9"/>
      <c r="K629" s="11"/>
      <c r="L629" s="79">
        <f t="shared" ref="L629" si="3916">IF(F630=0,0,G629/(F630/1000*H630))</f>
        <v>10.000000000000002</v>
      </c>
      <c r="M629" s="75">
        <f t="shared" ref="M629" si="3917">L629*H630</f>
        <v>600.00000000000011</v>
      </c>
      <c r="N629" s="147"/>
      <c r="O629" s="157"/>
      <c r="P629" s="46"/>
      <c r="Q629" s="46"/>
      <c r="R629" s="185">
        <v>32</v>
      </c>
      <c r="S629" s="156"/>
      <c r="T629" s="48"/>
      <c r="U629" s="8">
        <f t="shared" ref="U629" si="3918">T630</f>
        <v>70</v>
      </c>
      <c r="V629" s="49"/>
      <c r="W629" s="50"/>
      <c r="X629" s="79">
        <f t="shared" ref="X629" si="3919">IF(Q630=0,0,R629/(Q630/1000*T630))</f>
        <v>7.6190476190476186</v>
      </c>
      <c r="Y629" s="51">
        <f t="shared" ref="Y629" si="3920">X629*T630</f>
        <v>533.33333333333326</v>
      </c>
      <c r="Z629" s="157"/>
      <c r="AA629" s="8">
        <f t="shared" ref="AA629" si="3921">Z630</f>
        <v>75</v>
      </c>
      <c r="AB629" s="46"/>
      <c r="AC629" s="46"/>
      <c r="AD629" s="79">
        <f t="shared" ref="AD629" si="3922">IF(Q630=0,0,R629/(Q630/1000*Z630))</f>
        <v>7.1111111111111107</v>
      </c>
      <c r="AE629" s="51">
        <f t="shared" ref="AE629" si="3923">AD629*Z630</f>
        <v>533.33333333333326</v>
      </c>
    </row>
    <row r="630" spans="1:31" x14ac:dyDescent="0.25">
      <c r="A630" s="199"/>
      <c r="B630" s="212"/>
      <c r="C630" s="205"/>
      <c r="D630" s="15">
        <v>400</v>
      </c>
      <c r="E630" s="6">
        <v>92.966999999999999</v>
      </c>
      <c r="F630" s="6">
        <v>60</v>
      </c>
      <c r="G630" s="10"/>
      <c r="H630" s="19">
        <v>60</v>
      </c>
      <c r="I630" s="8">
        <f t="shared" ref="I630" si="3924">H630</f>
        <v>60</v>
      </c>
      <c r="J630" s="72">
        <f t="shared" ref="J630" si="3925">CEILING(11.8*H630*H630/D630-F630,1)</f>
        <v>47</v>
      </c>
      <c r="K630" s="33">
        <f t="shared" ref="K630" si="3926">(((H630)*(H630))/(12.96*D630))-((9.81*(F630/1000))/1500)</f>
        <v>0.69405204444444446</v>
      </c>
      <c r="L630" s="80"/>
      <c r="M630" s="44"/>
      <c r="N630" s="148"/>
      <c r="O630" s="58">
        <v>400</v>
      </c>
      <c r="P630" s="53">
        <f t="shared" ref="P630" si="3927">(C629-B629)*1000-(R629+R631)</f>
        <v>95.049000000000888</v>
      </c>
      <c r="Q630" s="54">
        <v>60</v>
      </c>
      <c r="R630" s="55"/>
      <c r="S630" s="158"/>
      <c r="T630" s="52">
        <v>70</v>
      </c>
      <c r="U630" s="8">
        <f t="shared" ref="U630" si="3928">T630</f>
        <v>70</v>
      </c>
      <c r="V630" s="72">
        <f t="shared" ref="V630" si="3929">CEILING(11.8*T630*T630/O630-Q630,1)</f>
        <v>85</v>
      </c>
      <c r="W630" s="56">
        <f t="shared" ref="W630" si="3930">(((T630)*(T630))/(12.96*O630))-((9.81*(Q630/1000))/1500)</f>
        <v>0.94482364938271612</v>
      </c>
      <c r="X630" s="82"/>
      <c r="Y630" s="57"/>
      <c r="Z630" s="58">
        <v>75</v>
      </c>
      <c r="AA630" s="8">
        <f t="shared" ref="AA630" si="3931">Z630</f>
        <v>75</v>
      </c>
      <c r="AB630" s="72">
        <f t="shared" ref="AB630" si="3932">CEILING(11.8*Z630*Z630/O630-Q630,1)</f>
        <v>106</v>
      </c>
      <c r="AC630" s="56">
        <f t="shared" ref="AC630" si="3933">(((Z630)*(Z630))/(12.96*O630))-((9.81*(Q630/1000))/1500)</f>
        <v>1.0846770444444445</v>
      </c>
      <c r="AD630" s="84"/>
      <c r="AE630" s="57"/>
    </row>
    <row r="631" spans="1:31" ht="15.75" thickBot="1" x14ac:dyDescent="0.3">
      <c r="A631" s="200"/>
      <c r="B631" s="213"/>
      <c r="C631" s="206"/>
      <c r="D631" s="34"/>
      <c r="E631" s="35"/>
      <c r="F631" s="35"/>
      <c r="G631" s="36">
        <v>36</v>
      </c>
      <c r="H631" s="37"/>
      <c r="I631" s="38">
        <f t="shared" ref="I631" si="3934">H630</f>
        <v>60</v>
      </c>
      <c r="J631" s="35"/>
      <c r="K631" s="39"/>
      <c r="L631" s="79">
        <f t="shared" ref="L631" si="3935">IF(F630=0,0,G631/(F630/1000*H630))</f>
        <v>10.000000000000002</v>
      </c>
      <c r="M631" s="75">
        <f t="shared" ref="M631" si="3936">L631*H630</f>
        <v>600.00000000000011</v>
      </c>
      <c r="N631" s="187"/>
      <c r="O631" s="64"/>
      <c r="P631" s="60"/>
      <c r="Q631" s="60"/>
      <c r="R631" s="184">
        <v>36</v>
      </c>
      <c r="S631" s="159"/>
      <c r="T631" s="59"/>
      <c r="U631" s="38">
        <f t="shared" ref="U631" si="3937">T630</f>
        <v>70</v>
      </c>
      <c r="V631" s="60"/>
      <c r="W631" s="62"/>
      <c r="X631" s="79">
        <f t="shared" ref="X631" si="3938">IF(Q630=0,0,R631/(Q630/1000*T630))</f>
        <v>8.5714285714285712</v>
      </c>
      <c r="Y631" s="63">
        <f t="shared" ref="Y631" si="3939">X631*T630</f>
        <v>600</v>
      </c>
      <c r="Z631" s="64"/>
      <c r="AA631" s="38">
        <f t="shared" ref="AA631" si="3940">Z630</f>
        <v>75</v>
      </c>
      <c r="AB631" s="60"/>
      <c r="AC631" s="60"/>
      <c r="AD631" s="79">
        <f t="shared" ref="AD631" si="3941">IF(Q630=0,0,R631/(Q630/1000*Z630))</f>
        <v>8</v>
      </c>
      <c r="AE631" s="63">
        <f t="shared" ref="AE631" si="3942">AD631*Z630</f>
        <v>600</v>
      </c>
    </row>
    <row r="632" spans="1:31" ht="15.75" thickBot="1" x14ac:dyDescent="0.3">
      <c r="A632" s="3" t="s">
        <v>19</v>
      </c>
      <c r="B632" s="207">
        <f>(B633-C629)*1000</f>
        <v>250.14099999999928</v>
      </c>
      <c r="C632" s="208"/>
      <c r="D632" s="66"/>
      <c r="E632" s="40"/>
      <c r="F632" s="40"/>
      <c r="G632" s="40"/>
      <c r="H632" s="40"/>
      <c r="I632" s="40">
        <f>IF(I631&gt;I673,I631,I673)</f>
        <v>60</v>
      </c>
      <c r="J632" s="40"/>
      <c r="K632" s="41"/>
      <c r="L632" s="40"/>
      <c r="M632" s="40"/>
      <c r="N632" s="149"/>
      <c r="O632" s="42"/>
      <c r="P632" s="42"/>
      <c r="Q632" s="42"/>
      <c r="R632" s="42"/>
      <c r="S632" s="40"/>
      <c r="T632" s="42"/>
      <c r="U632" s="40">
        <f t="shared" ref="U632" si="3943">IF(U631&gt;U634,U631,U634)</f>
        <v>70</v>
      </c>
      <c r="V632" s="42"/>
      <c r="W632" s="43"/>
      <c r="X632" s="83"/>
      <c r="Y632" s="42"/>
      <c r="Z632" s="42"/>
      <c r="AA632" s="40">
        <f t="shared" ref="AA632" si="3944">IF(AA631&gt;AA634,AA631,AA634)</f>
        <v>75</v>
      </c>
      <c r="AB632" s="42"/>
      <c r="AC632" s="42"/>
      <c r="AD632" s="83"/>
      <c r="AE632" s="42"/>
    </row>
    <row r="633" spans="1:31" x14ac:dyDescent="0.25">
      <c r="A633" s="198">
        <v>136</v>
      </c>
      <c r="B633" s="211">
        <v>51.307639999999999</v>
      </c>
      <c r="C633" s="204">
        <v>51.425345999999998</v>
      </c>
      <c r="D633" s="14"/>
      <c r="E633" s="9"/>
      <c r="F633" s="9"/>
      <c r="G633" s="7">
        <v>0</v>
      </c>
      <c r="H633" s="18"/>
      <c r="I633" s="8">
        <f t="shared" ref="I633" si="3945">H634</f>
        <v>60</v>
      </c>
      <c r="J633" s="9"/>
      <c r="K633" s="11"/>
      <c r="L633" s="79">
        <f t="shared" ref="L633" si="3946">IF(F634=0,0,G633/(F634/1000*H634))</f>
        <v>0</v>
      </c>
      <c r="M633" s="75">
        <f t="shared" ref="M633" si="3947">L633*H634</f>
        <v>0</v>
      </c>
      <c r="N633" s="147"/>
      <c r="O633" s="157"/>
      <c r="P633" s="46"/>
      <c r="Q633" s="46"/>
      <c r="R633" s="185">
        <v>0</v>
      </c>
      <c r="S633" s="156"/>
      <c r="T633" s="48"/>
      <c r="U633" s="8">
        <f t="shared" ref="U633" si="3948">T634</f>
        <v>70</v>
      </c>
      <c r="V633" s="49"/>
      <c r="W633" s="50"/>
      <c r="X633" s="79">
        <f t="shared" ref="X633" si="3949">IF(Q634=0,0,R633/(Q634/1000*T634))</f>
        <v>0</v>
      </c>
      <c r="Y633" s="51">
        <f t="shared" ref="Y633" si="3950">X633*T634</f>
        <v>0</v>
      </c>
      <c r="Z633" s="157"/>
      <c r="AA633" s="8">
        <f t="shared" ref="AA633" si="3951">Z634</f>
        <v>75</v>
      </c>
      <c r="AB633" s="46"/>
      <c r="AC633" s="46"/>
      <c r="AD633" s="79">
        <f t="shared" ref="AD633" si="3952">IF(Q634=0,0,R633/(Q634/1000*Z634))</f>
        <v>0</v>
      </c>
      <c r="AE633" s="51">
        <f t="shared" ref="AE633" si="3953">AD633*Z634</f>
        <v>0</v>
      </c>
    </row>
    <row r="634" spans="1:31" x14ac:dyDescent="0.25">
      <c r="A634" s="199"/>
      <c r="B634" s="212"/>
      <c r="C634" s="205"/>
      <c r="D634" s="15">
        <v>3000</v>
      </c>
      <c r="E634" s="6">
        <v>117.706</v>
      </c>
      <c r="F634" s="6">
        <v>0</v>
      </c>
      <c r="G634" s="10"/>
      <c r="H634" s="19">
        <v>60</v>
      </c>
      <c r="I634" s="8">
        <f t="shared" ref="I634" si="3954">H634</f>
        <v>60</v>
      </c>
      <c r="J634" s="72">
        <f t="shared" ref="J634" si="3955">CEILING(11.8*H634*H634/D634-F634,1)</f>
        <v>15</v>
      </c>
      <c r="K634" s="33">
        <f t="shared" ref="K634" si="3956">(((H634)*(H634))/(12.96*D634))-((9.81*(F634/1000))/1500)</f>
        <v>9.2592592592592587E-2</v>
      </c>
      <c r="L634" s="80"/>
      <c r="M634" s="44"/>
      <c r="N634" s="148"/>
      <c r="O634" s="58">
        <v>3000</v>
      </c>
      <c r="P634" s="53">
        <f t="shared" ref="P634" si="3957">(C633-B633)*1000-(R633+R635)</f>
        <v>117.70599999999831</v>
      </c>
      <c r="Q634" s="54">
        <v>0</v>
      </c>
      <c r="R634" s="55"/>
      <c r="S634" s="158"/>
      <c r="T634" s="52">
        <v>70</v>
      </c>
      <c r="U634" s="8">
        <f t="shared" ref="U634" si="3958">T634</f>
        <v>70</v>
      </c>
      <c r="V634" s="72">
        <f t="shared" ref="V634" si="3959">CEILING(11.8*T634*T634/O634-Q634,1)</f>
        <v>20</v>
      </c>
      <c r="W634" s="56">
        <f t="shared" ref="W634" si="3960">(((T634)*(T634))/(12.96*O634))-((9.81*(Q634/1000))/1500)</f>
        <v>0.12602880658436214</v>
      </c>
      <c r="X634" s="82"/>
      <c r="Y634" s="57"/>
      <c r="Z634" s="58">
        <v>75</v>
      </c>
      <c r="AA634" s="8">
        <f t="shared" ref="AA634" si="3961">Z634</f>
        <v>75</v>
      </c>
      <c r="AB634" s="72">
        <f t="shared" ref="AB634" si="3962">CEILING(11.8*Z634*Z634/O634-Q634,1)</f>
        <v>23</v>
      </c>
      <c r="AC634" s="56">
        <f t="shared" ref="AC634" si="3963">(((Z634)*(Z634))/(12.96*O634))-((9.81*(Q634/1000))/1500)</f>
        <v>0.14467592592592593</v>
      </c>
      <c r="AD634" s="84"/>
      <c r="AE634" s="57"/>
    </row>
    <row r="635" spans="1:31" ht="15.75" thickBot="1" x14ac:dyDescent="0.3">
      <c r="A635" s="200"/>
      <c r="B635" s="213"/>
      <c r="C635" s="206"/>
      <c r="D635" s="34"/>
      <c r="E635" s="35"/>
      <c r="F635" s="35"/>
      <c r="G635" s="36">
        <v>0</v>
      </c>
      <c r="H635" s="37"/>
      <c r="I635" s="38">
        <f t="shared" ref="I635" si="3964">H634</f>
        <v>60</v>
      </c>
      <c r="J635" s="35"/>
      <c r="K635" s="39"/>
      <c r="L635" s="79">
        <f t="shared" ref="L635" si="3965">IF(F634=0,0,G635/(F634/1000*H634))</f>
        <v>0</v>
      </c>
      <c r="M635" s="75">
        <f t="shared" ref="M635" si="3966">L635*H634</f>
        <v>0</v>
      </c>
      <c r="N635" s="187"/>
      <c r="O635" s="64"/>
      <c r="P635" s="60"/>
      <c r="Q635" s="60"/>
      <c r="R635" s="184">
        <v>0</v>
      </c>
      <c r="S635" s="159"/>
      <c r="T635" s="59"/>
      <c r="U635" s="38">
        <f t="shared" ref="U635" si="3967">T634</f>
        <v>70</v>
      </c>
      <c r="V635" s="60"/>
      <c r="W635" s="62"/>
      <c r="X635" s="79">
        <f t="shared" ref="X635" si="3968">IF(Q634=0,0,R635/(Q634/1000*T634))</f>
        <v>0</v>
      </c>
      <c r="Y635" s="63">
        <f t="shared" ref="Y635" si="3969">X635*T634</f>
        <v>0</v>
      </c>
      <c r="Z635" s="64"/>
      <c r="AA635" s="38">
        <f t="shared" ref="AA635" si="3970">Z634</f>
        <v>75</v>
      </c>
      <c r="AB635" s="60"/>
      <c r="AC635" s="60"/>
      <c r="AD635" s="79">
        <f t="shared" ref="AD635" si="3971">IF(Q634=0,0,R635/(Q634/1000*Z634))</f>
        <v>0</v>
      </c>
      <c r="AE635" s="63">
        <f t="shared" ref="AE635" si="3972">AD635*Z634</f>
        <v>0</v>
      </c>
    </row>
    <row r="636" spans="1:31" ht="30.75" thickBot="1" x14ac:dyDescent="0.3">
      <c r="A636" s="3" t="s">
        <v>19</v>
      </c>
      <c r="B636" s="207">
        <f>(B637-C633)*1000</f>
        <v>231.71900000000534</v>
      </c>
      <c r="C636" s="208"/>
      <c r="D636" s="66"/>
      <c r="E636" s="40"/>
      <c r="F636" s="40"/>
      <c r="G636" s="40"/>
      <c r="H636" s="40"/>
      <c r="I636" s="40">
        <f>IF(I635&gt;I676,I635,I676)</f>
        <v>60</v>
      </c>
      <c r="J636" s="40"/>
      <c r="K636" s="41"/>
      <c r="L636" s="40"/>
      <c r="M636" s="40"/>
      <c r="N636" s="153" t="s">
        <v>51</v>
      </c>
      <c r="O636" s="42"/>
      <c r="P636" s="42"/>
      <c r="Q636" s="42"/>
      <c r="R636" s="42"/>
      <c r="S636" s="40"/>
      <c r="T636" s="42"/>
      <c r="U636" s="40">
        <f>IF(U635&gt;U676,U635,U676)</f>
        <v>70</v>
      </c>
      <c r="V636" s="42"/>
      <c r="W636" s="43"/>
      <c r="X636" s="83"/>
      <c r="Y636" s="42"/>
      <c r="Z636" s="42"/>
      <c r="AA636" s="40">
        <f t="shared" ref="AA636" si="3973">IF(AA635&gt;AA638,AA635,AA638)</f>
        <v>75</v>
      </c>
      <c r="AB636" s="42"/>
      <c r="AC636" s="42"/>
      <c r="AD636" s="83"/>
      <c r="AE636" s="42"/>
    </row>
    <row r="637" spans="1:31" x14ac:dyDescent="0.25">
      <c r="A637" s="198">
        <v>137</v>
      </c>
      <c r="B637" s="201">
        <v>51.657065000000003</v>
      </c>
      <c r="C637" s="204">
        <v>52.157131999999997</v>
      </c>
      <c r="D637" s="14"/>
      <c r="E637" s="9"/>
      <c r="F637" s="9"/>
      <c r="G637" s="7">
        <v>35</v>
      </c>
      <c r="H637" s="18"/>
      <c r="I637" s="8">
        <f t="shared" ref="I637" si="3974">H638</f>
        <v>60</v>
      </c>
      <c r="J637" s="9"/>
      <c r="K637" s="11"/>
      <c r="L637" s="79">
        <f t="shared" ref="L637" si="3975">IF(F638=0,0,G637/(F638/1000*H638))</f>
        <v>11.666666666666666</v>
      </c>
      <c r="M637" s="75">
        <f t="shared" ref="M637" si="3976">L637*H638</f>
        <v>700</v>
      </c>
      <c r="N637" s="147"/>
      <c r="O637" s="157"/>
      <c r="P637" s="46"/>
      <c r="Q637" s="46"/>
      <c r="R637" s="185">
        <v>36</v>
      </c>
      <c r="S637" s="156"/>
      <c r="T637" s="48"/>
      <c r="U637" s="8">
        <f t="shared" ref="U637" si="3977">T638</f>
        <v>70</v>
      </c>
      <c r="V637" s="49"/>
      <c r="W637" s="50"/>
      <c r="X637" s="79">
        <f t="shared" ref="X637" si="3978">IF(Q638=0,0,R637/(Q638/1000*T638))</f>
        <v>10.285714285714286</v>
      </c>
      <c r="Y637" s="51">
        <f t="shared" ref="Y637" si="3979">X637*T638</f>
        <v>720</v>
      </c>
      <c r="Z637" s="157"/>
      <c r="AA637" s="8">
        <f t="shared" ref="AA637" si="3980">Z638</f>
        <v>75</v>
      </c>
      <c r="AB637" s="46"/>
      <c r="AC637" s="46"/>
      <c r="AD637" s="79">
        <f t="shared" ref="AD637" si="3981">IF(Q638=0,0,R637/(Q638/1000*Z638))</f>
        <v>9.6</v>
      </c>
      <c r="AE637" s="51">
        <f t="shared" ref="AE637" si="3982">AD637*Z638</f>
        <v>720</v>
      </c>
    </row>
    <row r="638" spans="1:31" x14ac:dyDescent="0.25">
      <c r="A638" s="199"/>
      <c r="B638" s="202"/>
      <c r="C638" s="205"/>
      <c r="D638" s="15">
        <v>399</v>
      </c>
      <c r="E638" s="6">
        <v>409.56700000000001</v>
      </c>
      <c r="F638" s="6">
        <v>50</v>
      </c>
      <c r="G638" s="10"/>
      <c r="H638" s="19">
        <v>60</v>
      </c>
      <c r="I638" s="8">
        <f t="shared" ref="I638" si="3983">H638</f>
        <v>60</v>
      </c>
      <c r="J638" s="72">
        <f t="shared" ref="J638" si="3984">CEILING(11.8*H638*H638/D638-F638,1)</f>
        <v>57</v>
      </c>
      <c r="K638" s="33">
        <f t="shared" ref="K638" si="3985">(((H638)*(H638))/(12.96*D638))-((9.81*(F638/1000))/1500)</f>
        <v>0.6958579067112225</v>
      </c>
      <c r="L638" s="80"/>
      <c r="M638" s="44"/>
      <c r="N638" s="148"/>
      <c r="O638" s="58">
        <v>399</v>
      </c>
      <c r="P638" s="53">
        <f t="shared" ref="P638" si="3986">(C637-B637)*1000-(R637+R639)</f>
        <v>409.06699999999427</v>
      </c>
      <c r="Q638" s="54">
        <v>50</v>
      </c>
      <c r="R638" s="55"/>
      <c r="S638" s="158"/>
      <c r="T638" s="52">
        <v>70</v>
      </c>
      <c r="U638" s="8">
        <f t="shared" ref="U638" si="3987">T638</f>
        <v>70</v>
      </c>
      <c r="V638" s="72">
        <f t="shared" ref="V638" si="3988">CEILING(11.8*T638*T638/O638-Q638,1)</f>
        <v>95</v>
      </c>
      <c r="W638" s="56">
        <f t="shared" ref="W638" si="3989">(((T638)*(T638))/(12.96*O638))-((9.81*(Q638/1000))/1500)</f>
        <v>0.94725801191249737</v>
      </c>
      <c r="X638" s="82"/>
      <c r="Y638" s="57"/>
      <c r="Z638" s="58">
        <v>75</v>
      </c>
      <c r="AA638" s="8">
        <f t="shared" ref="AA638" si="3990">Z638</f>
        <v>75</v>
      </c>
      <c r="AB638" s="72">
        <f t="shared" ref="AB638" si="3991">CEILING(11.8*Z638*Z638/O638-Q638,1)</f>
        <v>117</v>
      </c>
      <c r="AC638" s="56">
        <f t="shared" ref="AC638" si="3992">(((Z638)*(Z638))/(12.96*O638))-((9.81*(Q638/1000))/1500)</f>
        <v>1.0874619167362851</v>
      </c>
      <c r="AD638" s="84"/>
      <c r="AE638" s="57"/>
    </row>
    <row r="639" spans="1:31" ht="15.75" thickBot="1" x14ac:dyDescent="0.3">
      <c r="A639" s="200"/>
      <c r="B639" s="203"/>
      <c r="C639" s="206"/>
      <c r="D639" s="34"/>
      <c r="E639" s="35"/>
      <c r="F639" s="35"/>
      <c r="G639" s="36">
        <v>35</v>
      </c>
      <c r="H639" s="37"/>
      <c r="I639" s="38">
        <f t="shared" ref="I639" si="3993">H638</f>
        <v>60</v>
      </c>
      <c r="J639" s="35"/>
      <c r="K639" s="39"/>
      <c r="L639" s="79">
        <f t="shared" ref="L639" si="3994">IF(F638=0,0,G639/(F638/1000*H638))</f>
        <v>11.666666666666666</v>
      </c>
      <c r="M639" s="75">
        <f t="shared" ref="M639" si="3995">L639*H638</f>
        <v>700</v>
      </c>
      <c r="N639" s="187"/>
      <c r="O639" s="64"/>
      <c r="P639" s="60"/>
      <c r="Q639" s="60"/>
      <c r="R639" s="184">
        <v>55</v>
      </c>
      <c r="S639" s="159"/>
      <c r="T639" s="59"/>
      <c r="U639" s="38">
        <f t="shared" ref="U639" si="3996">T638</f>
        <v>70</v>
      </c>
      <c r="V639" s="60"/>
      <c r="W639" s="62"/>
      <c r="X639" s="79">
        <f t="shared" ref="X639" si="3997">IF(Q638=0,0,R639/(Q638/1000*T638))</f>
        <v>15.714285714285714</v>
      </c>
      <c r="Y639" s="63">
        <f t="shared" ref="Y639" si="3998">X639*T638</f>
        <v>1100</v>
      </c>
      <c r="Z639" s="64"/>
      <c r="AA639" s="38">
        <f t="shared" ref="AA639" si="3999">Z638</f>
        <v>75</v>
      </c>
      <c r="AB639" s="60"/>
      <c r="AC639" s="60"/>
      <c r="AD639" s="79">
        <f t="shared" ref="AD639" si="4000">IF(Q638=0,0,R639/(Q638/1000*Z638))</f>
        <v>14.666666666666666</v>
      </c>
      <c r="AE639" s="63">
        <f t="shared" ref="AE639" si="4001">AD639*Z638</f>
        <v>1100</v>
      </c>
    </row>
    <row r="640" spans="1:31" ht="15.75" thickBot="1" x14ac:dyDescent="0.3">
      <c r="A640" s="3" t="s">
        <v>19</v>
      </c>
      <c r="B640" s="207">
        <f>(B641-C637)*1000</f>
        <v>37.73699999999991</v>
      </c>
      <c r="C640" s="208"/>
      <c r="D640" s="66"/>
      <c r="E640" s="40"/>
      <c r="F640" s="40"/>
      <c r="G640" s="40"/>
      <c r="H640" s="40"/>
      <c r="I640" s="40">
        <f>IF(I639&gt;I680,I639,I680)</f>
        <v>60</v>
      </c>
      <c r="J640" s="40"/>
      <c r="K640" s="41"/>
      <c r="L640" s="40"/>
      <c r="M640" s="40"/>
      <c r="N640" s="149"/>
      <c r="O640" s="42"/>
      <c r="P640" s="42"/>
      <c r="Q640" s="42"/>
      <c r="R640" s="42"/>
      <c r="S640" s="40"/>
      <c r="T640" s="42"/>
      <c r="U640" s="40">
        <f>IF(U639&gt;U680,U639,U680)</f>
        <v>70</v>
      </c>
      <c r="V640" s="42"/>
      <c r="W640" s="43"/>
      <c r="X640" s="83"/>
      <c r="Y640" s="42"/>
      <c r="Z640" s="42"/>
      <c r="AA640" s="40">
        <f>IF(AA639&gt;AA680,AA639,AA680)</f>
        <v>75</v>
      </c>
      <c r="AB640" s="42"/>
      <c r="AC640" s="42"/>
      <c r="AD640" s="83"/>
      <c r="AE640" s="42"/>
    </row>
    <row r="641" spans="1:31" x14ac:dyDescent="0.25">
      <c r="A641" s="214">
        <v>138</v>
      </c>
      <c r="B641" s="201">
        <v>52.194868999999997</v>
      </c>
      <c r="C641" s="204">
        <v>52.650441999999998</v>
      </c>
      <c r="D641" s="14"/>
      <c r="E641" s="9"/>
      <c r="F641" s="9"/>
      <c r="G641" s="7">
        <v>40.6</v>
      </c>
      <c r="H641" s="18"/>
      <c r="I641" s="8">
        <f t="shared" ref="I641" si="4002">H642</f>
        <v>50</v>
      </c>
      <c r="J641" s="9"/>
      <c r="K641" s="11"/>
      <c r="L641" s="79">
        <f t="shared" ref="L641" si="4003">IF(F642=0,0,G641/(F642/1000*H642))</f>
        <v>9.552941176470588</v>
      </c>
      <c r="M641" s="75">
        <f t="shared" ref="M641" si="4004">L641*H642</f>
        <v>477.64705882352939</v>
      </c>
      <c r="N641" s="147"/>
      <c r="O641" s="157"/>
      <c r="P641" s="46"/>
      <c r="Q641" s="46"/>
      <c r="R641" s="185">
        <v>47</v>
      </c>
      <c r="S641" s="156"/>
      <c r="T641" s="48"/>
      <c r="U641" s="86">
        <f t="shared" ref="U641" si="4005">T642</f>
        <v>55</v>
      </c>
      <c r="V641" s="49"/>
      <c r="W641" s="50"/>
      <c r="X641" s="87">
        <f t="shared" ref="X641" si="4006">IF(Q642=0,0,R641/(Q642/1000*T642))</f>
        <v>9.0909090909090917</v>
      </c>
      <c r="Y641" s="51">
        <f t="shared" ref="Y641" si="4007">X641*T642</f>
        <v>500.00000000000006</v>
      </c>
      <c r="Z641" s="188"/>
      <c r="AA641" s="189">
        <f t="shared" ref="AA641" si="4008">Z642</f>
        <v>60</v>
      </c>
      <c r="AB641" s="46"/>
      <c r="AC641" s="46"/>
      <c r="AD641" s="79">
        <f t="shared" ref="AD641" si="4009">IF(Q642=0,0,R641/(Q642/1000*Z642))</f>
        <v>8.3333333333333339</v>
      </c>
      <c r="AE641" s="51">
        <f t="shared" ref="AE641" si="4010">AD641*Z642</f>
        <v>500.00000000000006</v>
      </c>
    </row>
    <row r="642" spans="1:31" x14ac:dyDescent="0.25">
      <c r="A642" s="215"/>
      <c r="B642" s="202"/>
      <c r="C642" s="205"/>
      <c r="D642" s="15">
        <v>217.5</v>
      </c>
      <c r="E642" s="6">
        <v>32.029000000000003</v>
      </c>
      <c r="F642" s="6">
        <v>85</v>
      </c>
      <c r="G642" s="10"/>
      <c r="H642" s="19">
        <v>50</v>
      </c>
      <c r="I642" s="8">
        <f t="shared" ref="I642" si="4011">H642</f>
        <v>50</v>
      </c>
      <c r="J642" s="72">
        <f t="shared" ref="J642" si="4012">CEILING(11.8*H642*H642/D642-F642,1)</f>
        <v>51</v>
      </c>
      <c r="K642" s="33">
        <f t="shared" ref="K642" si="4013">(((H642)*(H642))/(12.96*D642))-((9.81*(F642/1000))/1500)</f>
        <v>0.8863463278983964</v>
      </c>
      <c r="L642" s="80"/>
      <c r="M642" s="44"/>
      <c r="N642" s="148"/>
      <c r="O642" s="58">
        <v>206</v>
      </c>
      <c r="P642" s="53">
        <v>119.44</v>
      </c>
      <c r="Q642" s="54">
        <v>94</v>
      </c>
      <c r="R642" s="55"/>
      <c r="S642" s="158"/>
      <c r="T642" s="52">
        <v>55</v>
      </c>
      <c r="U642" s="8">
        <f t="shared" ref="U642" si="4014">T642</f>
        <v>55</v>
      </c>
      <c r="V642" s="72">
        <f t="shared" ref="V642" si="4015">CEILING(11.8*T642*T642/O642-Q642,1)</f>
        <v>80</v>
      </c>
      <c r="W642" s="56">
        <f t="shared" ref="W642" si="4016">(((T642)*(T642))/(12.96*O642))-((9.81*(Q642/1000))/1500)</f>
        <v>1.1324458896464102</v>
      </c>
      <c r="X642" s="82"/>
      <c r="Y642" s="57"/>
      <c r="Z642" s="190">
        <v>60</v>
      </c>
      <c r="AA642" s="189">
        <f t="shared" ref="AA642" si="4017">Z642</f>
        <v>60</v>
      </c>
      <c r="AB642" s="72">
        <f t="shared" ref="AB642" si="4018">CEILING(11.8*Z642*Z642/O642-Q642,1)</f>
        <v>113</v>
      </c>
      <c r="AC642" s="56">
        <f t="shared" ref="AC642" si="4019">(((Z642)*(Z642))/(12.96*O642))-((9.81*(Q642/1000))/1500)</f>
        <v>1.3478210544552318</v>
      </c>
      <c r="AD642" s="84"/>
      <c r="AE642" s="57"/>
    </row>
    <row r="643" spans="1:31" x14ac:dyDescent="0.25">
      <c r="A643" s="215"/>
      <c r="B643" s="202"/>
      <c r="C643" s="205"/>
      <c r="D643" s="34"/>
      <c r="E643" s="35"/>
      <c r="F643" s="35"/>
      <c r="G643" s="36">
        <v>0</v>
      </c>
      <c r="H643" s="37"/>
      <c r="I643" s="38">
        <f t="shared" ref="I643" si="4020">H642</f>
        <v>50</v>
      </c>
      <c r="J643" s="35"/>
      <c r="K643" s="39"/>
      <c r="L643" s="79">
        <f t="shared" ref="L643" si="4021">IF(F642=0,0,G643/(F642/1000*H642))</f>
        <v>0</v>
      </c>
      <c r="M643" s="75">
        <f t="shared" ref="M643" si="4022">L643*H642</f>
        <v>0</v>
      </c>
      <c r="N643" s="187"/>
      <c r="O643" s="64"/>
      <c r="P643" s="60"/>
      <c r="Q643" s="60"/>
      <c r="R643" s="184">
        <v>0</v>
      </c>
      <c r="S643" s="159"/>
      <c r="T643" s="59"/>
      <c r="U643" s="38">
        <f t="shared" ref="U643" si="4023">T642</f>
        <v>55</v>
      </c>
      <c r="V643" s="60"/>
      <c r="W643" s="62"/>
      <c r="X643" s="79">
        <f t="shared" ref="X643" si="4024">IF(Q642=0,0,R643/(Q642/1000*T642))</f>
        <v>0</v>
      </c>
      <c r="Y643" s="63">
        <f t="shared" ref="Y643" si="4025">X643*T642</f>
        <v>0</v>
      </c>
      <c r="Z643" s="191"/>
      <c r="AA643" s="192">
        <f t="shared" ref="AA643" si="4026">Z642</f>
        <v>60</v>
      </c>
      <c r="AB643" s="60"/>
      <c r="AC643" s="60"/>
      <c r="AD643" s="79">
        <f t="shared" ref="AD643" si="4027">IF(Q642=0,0,R643/(Q642/1000*Z642))</f>
        <v>0</v>
      </c>
      <c r="AE643" s="63">
        <f t="shared" ref="AE643" si="4028">AD643*Z642</f>
        <v>0</v>
      </c>
    </row>
    <row r="644" spans="1:31" x14ac:dyDescent="0.25">
      <c r="A644" s="215"/>
      <c r="B644" s="202"/>
      <c r="C644" s="205"/>
      <c r="D644" s="15">
        <v>205</v>
      </c>
      <c r="E644" s="6">
        <v>77.988</v>
      </c>
      <c r="F644" s="6">
        <v>85</v>
      </c>
      <c r="G644" s="10"/>
      <c r="H644" s="19">
        <v>50</v>
      </c>
      <c r="I644" s="8">
        <f t="shared" ref="I644" si="4029">H644</f>
        <v>50</v>
      </c>
      <c r="J644" s="72">
        <f t="shared" ref="J644" si="4030">CEILING(11.8*H644*H644/D644-F644,1)</f>
        <v>59</v>
      </c>
      <c r="K644" s="33">
        <f t="shared" ref="K644" si="4031">(((H644)*(H644))/(12.96*D644))-((9.81*(F644/1000))/1500)</f>
        <v>0.94042573203854252</v>
      </c>
      <c r="L644" s="80"/>
      <c r="M644" s="44"/>
      <c r="N644" s="148"/>
      <c r="O644" s="58">
        <v>196</v>
      </c>
      <c r="P644" s="53">
        <v>143.006</v>
      </c>
      <c r="Q644" s="54">
        <v>94</v>
      </c>
      <c r="R644" s="55"/>
      <c r="S644" s="158"/>
      <c r="T644" s="52">
        <v>55</v>
      </c>
      <c r="U644" s="8">
        <f t="shared" ref="U644" si="4032">T644</f>
        <v>55</v>
      </c>
      <c r="V644" s="72">
        <f t="shared" ref="V644" si="4033">CEILING(11.8*T644*T644/O644-Q644,1)</f>
        <v>89</v>
      </c>
      <c r="W644" s="56">
        <f t="shared" ref="W644" si="4034">(((T644)*(T644))/(12.96*O644))-((9.81*(Q644/1000))/1500)</f>
        <v>1.1902551064651046</v>
      </c>
      <c r="X644" s="82"/>
      <c r="Y644" s="57"/>
      <c r="Z644" s="190">
        <v>60</v>
      </c>
      <c r="AA644" s="189">
        <f t="shared" ref="AA644" si="4035">Z644</f>
        <v>60</v>
      </c>
      <c r="AB644" s="72">
        <f t="shared" ref="AB644" si="4036">CEILING(11.8*Z644*Z644/O644-Q644,1)</f>
        <v>123</v>
      </c>
      <c r="AC644" s="56">
        <f t="shared" ref="AC644" si="4037">(((Z644)*(Z644))/(12.96*O644))-((9.81*(Q644/1000))/1500)</f>
        <v>1.4166188000907027</v>
      </c>
      <c r="AD644" s="84"/>
      <c r="AE644" s="57"/>
    </row>
    <row r="645" spans="1:31" x14ac:dyDescent="0.25">
      <c r="A645" s="215"/>
      <c r="B645" s="202"/>
      <c r="C645" s="205"/>
      <c r="D645" s="34"/>
      <c r="E645" s="35"/>
      <c r="F645" s="35"/>
      <c r="G645" s="36">
        <v>0</v>
      </c>
      <c r="H645" s="37"/>
      <c r="I645" s="38">
        <f t="shared" ref="I645" si="4038">H644</f>
        <v>50</v>
      </c>
      <c r="J645" s="35"/>
      <c r="K645" s="39"/>
      <c r="L645" s="79">
        <f t="shared" ref="L645" si="4039">IF(F644=0,0,G645/(F644/1000*H644))</f>
        <v>0</v>
      </c>
      <c r="M645" s="75">
        <f t="shared" ref="M645" si="4040">L645*H644</f>
        <v>0</v>
      </c>
      <c r="N645" s="187"/>
      <c r="O645" s="64"/>
      <c r="P645" s="60"/>
      <c r="Q645" s="60"/>
      <c r="R645" s="184">
        <v>47</v>
      </c>
      <c r="S645" s="159"/>
      <c r="T645" s="59"/>
      <c r="U645" s="38">
        <f t="shared" ref="U645" si="4041">T644</f>
        <v>55</v>
      </c>
      <c r="V645" s="60"/>
      <c r="W645" s="62"/>
      <c r="X645" s="79">
        <f t="shared" ref="X645" si="4042">IF(Q644=0,0,R645/(Q644/1000*T644))</f>
        <v>9.0909090909090917</v>
      </c>
      <c r="Y645" s="63">
        <f t="shared" ref="Y645" si="4043">X645*T644</f>
        <v>500.00000000000006</v>
      </c>
      <c r="Z645" s="191"/>
      <c r="AA645" s="192">
        <f t="shared" ref="AA645" si="4044">Z644</f>
        <v>60</v>
      </c>
      <c r="AB645" s="60"/>
      <c r="AC645" s="60"/>
      <c r="AD645" s="79">
        <f t="shared" ref="AD645" si="4045">IF(Q644=0,0,R645/(Q644/1000*Z644))</f>
        <v>8.3333333333333339</v>
      </c>
      <c r="AE645" s="63">
        <f t="shared" ref="AE645" si="4046">AD645*Z644</f>
        <v>500.00000000000006</v>
      </c>
    </row>
    <row r="646" spans="1:31" x14ac:dyDescent="0.25">
      <c r="A646" s="215"/>
      <c r="B646" s="202"/>
      <c r="C646" s="205"/>
      <c r="D646" s="15">
        <v>206.6</v>
      </c>
      <c r="E646" s="6">
        <v>22.309000000000001</v>
      </c>
      <c r="F646" s="6">
        <v>85</v>
      </c>
      <c r="G646" s="10"/>
      <c r="H646" s="19">
        <v>50</v>
      </c>
      <c r="I646" s="8">
        <f t="shared" ref="I646" si="4047">H646</f>
        <v>50</v>
      </c>
      <c r="J646" s="72">
        <f t="shared" ref="J646" si="4048">CEILING(11.8*H646*H646/D646-F646,1)</f>
        <v>58</v>
      </c>
      <c r="K646" s="33">
        <f t="shared" ref="K646" si="4049">(((H646)*(H646))/(12.96*D646))-((9.81*(F646/1000))/1500)</f>
        <v>0.93313836218732438</v>
      </c>
      <c r="L646" s="80"/>
      <c r="M646" s="44"/>
      <c r="N646" s="148"/>
      <c r="O646" s="58">
        <v>2700</v>
      </c>
      <c r="P646" s="53">
        <v>15.680999999999999</v>
      </c>
      <c r="Q646" s="54">
        <v>0</v>
      </c>
      <c r="R646" s="55"/>
      <c r="S646" s="158"/>
      <c r="T646" s="52">
        <v>55</v>
      </c>
      <c r="U646" s="8">
        <f t="shared" ref="U646" si="4050">T646</f>
        <v>55</v>
      </c>
      <c r="V646" s="72">
        <f t="shared" ref="V646" si="4051">CEILING(11.8*T646*T646/O646-Q646,1)</f>
        <v>14</v>
      </c>
      <c r="W646" s="56">
        <f t="shared" ref="W646" si="4052">(((T646)*(T646))/(12.96*O646))-((9.81*(Q646/1000))/1500)</f>
        <v>8.6448331047096483E-2</v>
      </c>
      <c r="X646" s="82"/>
      <c r="Y646" s="57"/>
      <c r="Z646" s="190">
        <v>60</v>
      </c>
      <c r="AA646" s="189">
        <f t="shared" ref="AA646" si="4053">Z646</f>
        <v>60</v>
      </c>
      <c r="AB646" s="72">
        <f t="shared" ref="AB646" si="4054">CEILING(11.8*Z646*Z646/O646-Q646,1)</f>
        <v>16</v>
      </c>
      <c r="AC646" s="56">
        <f t="shared" ref="AC646" si="4055">(((Z646)*(Z646))/(12.96*O646))-((9.81*(Q646/1000))/1500)</f>
        <v>0.102880658436214</v>
      </c>
      <c r="AD646" s="84"/>
      <c r="AE646" s="57"/>
    </row>
    <row r="647" spans="1:31" x14ac:dyDescent="0.25">
      <c r="A647" s="215"/>
      <c r="B647" s="202"/>
      <c r="C647" s="205"/>
      <c r="D647" s="34"/>
      <c r="E647" s="35"/>
      <c r="F647" s="35"/>
      <c r="G647" s="36">
        <v>0</v>
      </c>
      <c r="H647" s="37"/>
      <c r="I647" s="38">
        <f t="shared" ref="I647" si="4056">H646</f>
        <v>50</v>
      </c>
      <c r="J647" s="35"/>
      <c r="K647" s="39"/>
      <c r="L647" s="79">
        <f t="shared" ref="L647" si="4057">IF(F646=0,0,G647/(F646/1000*H646))</f>
        <v>0</v>
      </c>
      <c r="M647" s="75">
        <f t="shared" ref="M647" si="4058">L647*H646</f>
        <v>0</v>
      </c>
      <c r="N647" s="187"/>
      <c r="O647" s="64"/>
      <c r="P647" s="60"/>
      <c r="Q647" s="60"/>
      <c r="R647" s="184">
        <v>38</v>
      </c>
      <c r="S647" s="159"/>
      <c r="T647" s="59"/>
      <c r="U647" s="38">
        <f t="shared" ref="U647" si="4059">T646</f>
        <v>55</v>
      </c>
      <c r="V647" s="60"/>
      <c r="W647" s="62"/>
      <c r="X647" s="79">
        <f>R647/(Q648/1000*T646)</f>
        <v>11.515151515151516</v>
      </c>
      <c r="Y647" s="63">
        <f t="shared" ref="Y647" si="4060">X647*T646</f>
        <v>633.33333333333337</v>
      </c>
      <c r="Z647" s="191"/>
      <c r="AA647" s="192">
        <f t="shared" ref="AA647" si="4061">Z646</f>
        <v>60</v>
      </c>
      <c r="AB647" s="60"/>
      <c r="AC647" s="60"/>
      <c r="AD647" s="79">
        <f>R647/(Q648/1000*Z646)</f>
        <v>10.555555555555557</v>
      </c>
      <c r="AE647" s="63">
        <f t="shared" ref="AE647" si="4062">AD647*Z646</f>
        <v>633.33333333333348</v>
      </c>
    </row>
    <row r="648" spans="1:31" x14ac:dyDescent="0.25">
      <c r="A648" s="215"/>
      <c r="B648" s="202"/>
      <c r="C648" s="205"/>
      <c r="D648" s="15">
        <v>190</v>
      </c>
      <c r="E648" s="6">
        <v>44.692999999999998</v>
      </c>
      <c r="F648" s="6">
        <v>85</v>
      </c>
      <c r="G648" s="10"/>
      <c r="H648" s="19">
        <v>50</v>
      </c>
      <c r="I648" s="8">
        <f t="shared" ref="I648" si="4063">H648</f>
        <v>50</v>
      </c>
      <c r="J648" s="72">
        <f t="shared" ref="J648" si="4064">CEILING(11.8*H648*H648/D648-F648,1)</f>
        <v>71</v>
      </c>
      <c r="K648" s="33">
        <f t="shared" ref="K648" si="4065">(((H648)*(H648))/(12.96*D648))-((9.81*(F648/1000))/1500)</f>
        <v>1.0147137556205328</v>
      </c>
      <c r="L648" s="80"/>
      <c r="M648" s="44"/>
      <c r="N648" s="148"/>
      <c r="O648" s="58">
        <v>335</v>
      </c>
      <c r="P648" s="53">
        <v>15.446</v>
      </c>
      <c r="Q648" s="54">
        <v>60</v>
      </c>
      <c r="R648" s="55"/>
      <c r="S648" s="158"/>
      <c r="T648" s="52">
        <v>55</v>
      </c>
      <c r="U648" s="8">
        <f t="shared" ref="U648" si="4066">T648</f>
        <v>55</v>
      </c>
      <c r="V648" s="72">
        <f t="shared" ref="V648" si="4067">CEILING(11.8*T648*T648/O648-Q648,1)</f>
        <v>47</v>
      </c>
      <c r="W648" s="56">
        <f t="shared" ref="W648" si="4068">(((T648)*(T648))/(12.96*O648))-((9.81*(Q648/1000))/1500)</f>
        <v>0.69635534276764322</v>
      </c>
      <c r="X648" s="82"/>
      <c r="Y648" s="57"/>
      <c r="Z648" s="190">
        <v>60</v>
      </c>
      <c r="AA648" s="189">
        <f t="shared" ref="AA648" si="4069">Z648</f>
        <v>60</v>
      </c>
      <c r="AB648" s="72">
        <f t="shared" ref="AB648" si="4070">CEILING(11.8*Z648*Z648/O648-Q648,1)</f>
        <v>67</v>
      </c>
      <c r="AC648" s="56">
        <f t="shared" ref="AC648" si="4071">(((Z648)*(Z648))/(12.96*O648))-((9.81*(Q648/1000))/1500)</f>
        <v>0.82879499635157539</v>
      </c>
      <c r="AD648" s="84"/>
      <c r="AE648" s="57"/>
    </row>
    <row r="649" spans="1:31" x14ac:dyDescent="0.25">
      <c r="A649" s="215"/>
      <c r="B649" s="202"/>
      <c r="C649" s="205"/>
      <c r="D649" s="34"/>
      <c r="E649" s="35"/>
      <c r="F649" s="35"/>
      <c r="G649" s="36">
        <v>0</v>
      </c>
      <c r="H649" s="37"/>
      <c r="I649" s="38">
        <f t="shared" ref="I649" si="4072">H648</f>
        <v>50</v>
      </c>
      <c r="J649" s="35"/>
      <c r="K649" s="39"/>
      <c r="L649" s="79">
        <f t="shared" ref="L649" si="4073">IF(F648=0,0,G649/(F648/1000*H648))</f>
        <v>0</v>
      </c>
      <c r="M649" s="75">
        <f t="shared" ref="M649" si="4074">L649*H648</f>
        <v>0</v>
      </c>
      <c r="N649" s="187"/>
      <c r="O649" s="64"/>
      <c r="P649" s="60"/>
      <c r="Q649" s="60"/>
      <c r="R649" s="184">
        <v>30</v>
      </c>
      <c r="S649" s="159"/>
      <c r="T649" s="59"/>
      <c r="U649" s="38">
        <f t="shared" ref="U649" si="4075">T648</f>
        <v>55</v>
      </c>
      <c r="V649" s="60"/>
      <c r="W649" s="62"/>
      <c r="X649" s="79">
        <f t="shared" ref="X649" si="4076">IF(Q648=0,0,R649/(Q648/1000*T648))</f>
        <v>9.0909090909090917</v>
      </c>
      <c r="Y649" s="63">
        <f t="shared" ref="Y649" si="4077">X649*T648</f>
        <v>500.00000000000006</v>
      </c>
      <c r="Z649" s="191"/>
      <c r="AA649" s="192">
        <f t="shared" ref="AA649" si="4078">Z648</f>
        <v>60</v>
      </c>
      <c r="AB649" s="60"/>
      <c r="AC649" s="60"/>
      <c r="AD649" s="79">
        <f t="shared" ref="AD649" si="4079">IF(Q648=0,0,R649/(Q648/1000*Z648))</f>
        <v>8.3333333333333339</v>
      </c>
      <c r="AE649" s="63">
        <f t="shared" ref="AE649" si="4080">AD649*Z648</f>
        <v>500.00000000000006</v>
      </c>
    </row>
    <row r="650" spans="1:31" x14ac:dyDescent="0.25">
      <c r="A650" s="215"/>
      <c r="B650" s="202"/>
      <c r="C650" s="205"/>
      <c r="D650" s="15">
        <v>209.3</v>
      </c>
      <c r="E650" s="6">
        <v>37.860999999999997</v>
      </c>
      <c r="F650" s="6">
        <v>85</v>
      </c>
      <c r="G650" s="10"/>
      <c r="H650" s="19">
        <v>50</v>
      </c>
      <c r="I650" s="8">
        <f t="shared" ref="I650" si="4081">H650</f>
        <v>50</v>
      </c>
      <c r="J650" s="72">
        <f t="shared" ref="J650" si="4082">CEILING(11.8*H650*H650/D650-F650,1)</f>
        <v>56</v>
      </c>
      <c r="K650" s="33">
        <f t="shared" ref="K650" si="4083">(((H650)*(H650))/(12.96*D650))-((9.81*(F650/1000))/1500)</f>
        <v>0.92109357237410994</v>
      </c>
      <c r="L650" s="80"/>
      <c r="M650" s="44"/>
      <c r="N650" s="148"/>
      <c r="O650" s="58"/>
      <c r="P650" s="53"/>
      <c r="Q650" s="54"/>
      <c r="R650" s="55"/>
      <c r="S650" s="158"/>
      <c r="T650" s="52">
        <v>55</v>
      </c>
      <c r="U650" s="8">
        <f t="shared" ref="U650" si="4084">T650</f>
        <v>55</v>
      </c>
      <c r="V650" s="72"/>
      <c r="W650" s="56"/>
      <c r="X650" s="82"/>
      <c r="Y650" s="57"/>
      <c r="Z650" s="190">
        <v>60</v>
      </c>
      <c r="AA650" s="189">
        <f t="shared" ref="AA650" si="4085">Z650</f>
        <v>60</v>
      </c>
      <c r="AB650" s="72"/>
      <c r="AC650" s="56"/>
      <c r="AD650" s="84"/>
      <c r="AE650" s="57"/>
    </row>
    <row r="651" spans="1:31" x14ac:dyDescent="0.25">
      <c r="A651" s="215"/>
      <c r="B651" s="202"/>
      <c r="C651" s="205"/>
      <c r="D651" s="34"/>
      <c r="E651" s="35"/>
      <c r="F651" s="35"/>
      <c r="G651" s="36">
        <v>0</v>
      </c>
      <c r="H651" s="37"/>
      <c r="I651" s="38">
        <f t="shared" ref="I651" si="4086">H650</f>
        <v>50</v>
      </c>
      <c r="J651" s="35"/>
      <c r="K651" s="39"/>
      <c r="L651" s="79">
        <f t="shared" ref="L651" si="4087">IF(F650=0,0,G651/(F650/1000*H650))</f>
        <v>0</v>
      </c>
      <c r="M651" s="75">
        <f t="shared" ref="M651" si="4088">L651*H650</f>
        <v>0</v>
      </c>
      <c r="N651" s="187"/>
      <c r="O651" s="64"/>
      <c r="P651" s="60"/>
      <c r="Q651" s="60"/>
      <c r="R651" s="184"/>
      <c r="S651" s="159"/>
      <c r="T651" s="59"/>
      <c r="U651" s="38">
        <f t="shared" ref="U651" si="4089">T650</f>
        <v>55</v>
      </c>
      <c r="V651" s="60"/>
      <c r="W651" s="62"/>
      <c r="X651" s="79"/>
      <c r="Y651" s="63"/>
      <c r="Z651" s="191"/>
      <c r="AA651" s="192">
        <f t="shared" ref="AA651" si="4090">Z650</f>
        <v>60</v>
      </c>
      <c r="AB651" s="60"/>
      <c r="AC651" s="60"/>
      <c r="AD651" s="79"/>
      <c r="AE651" s="63"/>
    </row>
    <row r="652" spans="1:31" x14ac:dyDescent="0.25">
      <c r="A652" s="215"/>
      <c r="B652" s="202"/>
      <c r="C652" s="205"/>
      <c r="D652" s="15">
        <v>185</v>
      </c>
      <c r="E652" s="6">
        <v>47.683</v>
      </c>
      <c r="F652" s="6">
        <v>85</v>
      </c>
      <c r="G652" s="10"/>
      <c r="H652" s="19">
        <v>50</v>
      </c>
      <c r="I652" s="8">
        <f t="shared" ref="I652" si="4091">H652</f>
        <v>50</v>
      </c>
      <c r="J652" s="72">
        <f t="shared" ref="J652" si="4092">CEILING(11.8*H652*H652/D652-F652,1)</f>
        <v>75</v>
      </c>
      <c r="K652" s="33">
        <f t="shared" ref="K652" si="4093">(((H652)*(H652))/(12.96*D652))-((9.81*(F652/1000))/1500)</f>
        <v>1.0421534760427094</v>
      </c>
      <c r="L652" s="80"/>
      <c r="M652" s="44"/>
      <c r="N652" s="148"/>
      <c r="O652" s="58"/>
      <c r="P652" s="53"/>
      <c r="Q652" s="54"/>
      <c r="R652" s="55"/>
      <c r="S652" s="158"/>
      <c r="T652" s="52">
        <v>55</v>
      </c>
      <c r="U652" s="8">
        <f t="shared" ref="U652" si="4094">T652</f>
        <v>55</v>
      </c>
      <c r="V652" s="72"/>
      <c r="W652" s="56"/>
      <c r="X652" s="82"/>
      <c r="Y652" s="57"/>
      <c r="Z652" s="190">
        <v>60</v>
      </c>
      <c r="AA652" s="189">
        <f t="shared" ref="AA652" si="4095">Z652</f>
        <v>60</v>
      </c>
      <c r="AB652" s="72"/>
      <c r="AC652" s="56"/>
      <c r="AD652" s="84"/>
      <c r="AE652" s="57"/>
    </row>
    <row r="653" spans="1:31" ht="15.75" thickBot="1" x14ac:dyDescent="0.3">
      <c r="A653" s="215"/>
      <c r="B653" s="202"/>
      <c r="C653" s="205"/>
      <c r="D653" s="34"/>
      <c r="E653" s="35"/>
      <c r="F653" s="35"/>
      <c r="G653" s="36">
        <v>56.5</v>
      </c>
      <c r="H653" s="37"/>
      <c r="I653" s="38">
        <f t="shared" ref="I653" si="4096">H652</f>
        <v>50</v>
      </c>
      <c r="J653" s="35"/>
      <c r="K653" s="39"/>
      <c r="L653" s="79">
        <f t="shared" ref="L653" si="4097">IF(F652=0,0,G653/(F652/1000*H652))</f>
        <v>13.294117647058824</v>
      </c>
      <c r="M653" s="75">
        <f t="shared" ref="M653" si="4098">L653*H652</f>
        <v>664.70588235294122</v>
      </c>
      <c r="N653" s="187"/>
      <c r="O653" s="64"/>
      <c r="P653" s="60"/>
      <c r="Q653" s="60"/>
      <c r="R653" s="184"/>
      <c r="S653" s="159"/>
      <c r="T653" s="59"/>
      <c r="U653" s="38">
        <f t="shared" ref="U653" si="4099">T652</f>
        <v>55</v>
      </c>
      <c r="V653" s="55"/>
      <c r="W653" s="90"/>
      <c r="X653" s="91"/>
      <c r="Y653" s="56"/>
      <c r="Z653" s="191"/>
      <c r="AA653" s="192">
        <f t="shared" ref="AA653" si="4100">Z652</f>
        <v>60</v>
      </c>
      <c r="AB653" s="60"/>
      <c r="AC653" s="55"/>
      <c r="AD653" s="91"/>
      <c r="AE653" s="56"/>
    </row>
    <row r="654" spans="1:31" x14ac:dyDescent="0.25">
      <c r="A654" s="215"/>
      <c r="B654" s="202"/>
      <c r="C654" s="205"/>
      <c r="D654" s="14"/>
      <c r="E654" s="9"/>
      <c r="F654" s="9"/>
      <c r="G654" s="7">
        <v>25</v>
      </c>
      <c r="H654" s="18"/>
      <c r="I654" s="8">
        <f t="shared" ref="I654" si="4101">H655</f>
        <v>50</v>
      </c>
      <c r="J654" s="9"/>
      <c r="K654" s="11"/>
      <c r="L654" s="79">
        <f t="shared" ref="L654" si="4102">IF(F655=0,0,G654/(F655/1000*H655))</f>
        <v>16.666666666666668</v>
      </c>
      <c r="M654" s="75">
        <f t="shared" ref="M654" si="4103">L654*H655</f>
        <v>833.33333333333337</v>
      </c>
      <c r="N654" s="147"/>
      <c r="O654" s="157"/>
      <c r="P654" s="46"/>
      <c r="Q654" s="46"/>
      <c r="R654" s="185"/>
      <c r="S654" s="156"/>
      <c r="T654" s="48"/>
      <c r="U654" s="8">
        <f t="shared" ref="U654" si="4104">T655</f>
        <v>55</v>
      </c>
      <c r="V654" s="55"/>
      <c r="W654" s="90"/>
      <c r="X654" s="91"/>
      <c r="Y654" s="56"/>
      <c r="Z654" s="193"/>
      <c r="AA654" s="189">
        <f t="shared" ref="AA654" si="4105">Z655</f>
        <v>60</v>
      </c>
      <c r="AB654" s="46"/>
      <c r="AC654" s="55"/>
      <c r="AD654" s="91"/>
      <c r="AE654" s="56"/>
    </row>
    <row r="655" spans="1:31" x14ac:dyDescent="0.25">
      <c r="A655" s="215"/>
      <c r="B655" s="202"/>
      <c r="C655" s="205"/>
      <c r="D655" s="15">
        <v>310</v>
      </c>
      <c r="E655" s="6">
        <v>23.663</v>
      </c>
      <c r="F655" s="6">
        <v>30</v>
      </c>
      <c r="G655" s="10"/>
      <c r="H655" s="19">
        <v>50</v>
      </c>
      <c r="I655" s="8">
        <f t="shared" ref="I655" si="4106">H655</f>
        <v>50</v>
      </c>
      <c r="J655" s="72">
        <f t="shared" ref="J655" si="4107">CEILING(11.8*H655*H655/D655-F655,1)</f>
        <v>66</v>
      </c>
      <c r="K655" s="33">
        <f t="shared" ref="K655" si="4108">(((H655)*(H655))/(12.96*D655))-((9.81*(F655/1000))/1500)</f>
        <v>0.62206584699322975</v>
      </c>
      <c r="L655" s="80"/>
      <c r="M655" s="44"/>
      <c r="N655" s="148"/>
      <c r="O655" s="58"/>
      <c r="P655" s="53"/>
      <c r="Q655" s="54"/>
      <c r="R655" s="55"/>
      <c r="S655" s="158"/>
      <c r="T655" s="52">
        <v>55</v>
      </c>
      <c r="U655" s="8">
        <f t="shared" ref="U655" si="4109">T655</f>
        <v>55</v>
      </c>
      <c r="V655" s="72"/>
      <c r="W655" s="56"/>
      <c r="X655" s="84"/>
      <c r="Y655" s="55"/>
      <c r="Z655" s="190">
        <v>60</v>
      </c>
      <c r="AA655" s="189">
        <f t="shared" ref="AA655" si="4110">Z655</f>
        <v>60</v>
      </c>
      <c r="AB655" s="72"/>
      <c r="AC655" s="56"/>
      <c r="AD655" s="84"/>
      <c r="AE655" s="57"/>
    </row>
    <row r="656" spans="1:31" ht="15.75" thickBot="1" x14ac:dyDescent="0.3">
      <c r="A656" s="216"/>
      <c r="B656" s="203"/>
      <c r="C656" s="206"/>
      <c r="D656" s="34"/>
      <c r="E656" s="35"/>
      <c r="F656" s="35"/>
      <c r="G656" s="36">
        <v>25</v>
      </c>
      <c r="H656" s="37"/>
      <c r="I656" s="38">
        <f t="shared" ref="I656" si="4111">H655</f>
        <v>50</v>
      </c>
      <c r="J656" s="35"/>
      <c r="K656" s="39"/>
      <c r="L656" s="79">
        <f t="shared" ref="L656" si="4112">IF(F655=0,0,G656/(F655/1000*H655))</f>
        <v>16.666666666666668</v>
      </c>
      <c r="M656" s="75">
        <f t="shared" ref="M656" si="4113">L656*H655</f>
        <v>833.33333333333337</v>
      </c>
      <c r="N656" s="187"/>
      <c r="O656" s="64"/>
      <c r="P656" s="60"/>
      <c r="Q656" s="60"/>
      <c r="R656" s="184"/>
      <c r="S656" s="159"/>
      <c r="T656" s="76"/>
      <c r="U656" s="109">
        <f t="shared" ref="U656" si="4114">T655</f>
        <v>55</v>
      </c>
      <c r="V656" s="77"/>
      <c r="W656" s="94"/>
      <c r="X656" s="85"/>
      <c r="Y656" s="133"/>
      <c r="Z656" s="194"/>
      <c r="AA656" s="192">
        <f t="shared" ref="AA656" si="4115">Z655</f>
        <v>60</v>
      </c>
      <c r="AB656" s="60"/>
      <c r="AC656" s="60"/>
      <c r="AD656" s="79"/>
      <c r="AE656" s="63"/>
    </row>
    <row r="657" spans="1:31" ht="15.75" thickBot="1" x14ac:dyDescent="0.3">
      <c r="A657" s="3" t="s">
        <v>19</v>
      </c>
      <c r="B657" s="207">
        <f>(B658-C641)*1000</f>
        <v>60.498000000002605</v>
      </c>
      <c r="C657" s="208"/>
      <c r="D657" s="66"/>
      <c r="E657" s="40"/>
      <c r="F657" s="40"/>
      <c r="G657" s="40"/>
      <c r="H657" s="40"/>
      <c r="I657" s="40">
        <f>IF(I656&gt;I708,I656,I708)</f>
        <v>50</v>
      </c>
      <c r="J657" s="40"/>
      <c r="K657" s="41"/>
      <c r="L657" s="40"/>
      <c r="M657" s="40"/>
      <c r="N657" s="149"/>
      <c r="O657" s="42"/>
      <c r="P657" s="42"/>
      <c r="Q657" s="42"/>
      <c r="R657" s="42"/>
      <c r="S657" s="40"/>
      <c r="T657" s="42"/>
      <c r="U657" s="40">
        <f>IF(U656&gt;U708,U656,U708)</f>
        <v>55</v>
      </c>
      <c r="V657" s="42"/>
      <c r="W657" s="43"/>
      <c r="X657" s="83"/>
      <c r="Y657" s="42"/>
      <c r="Z657" s="42"/>
      <c r="AA657" s="40">
        <f>IF(AA656&gt;AA708,AA656,AA708)</f>
        <v>60</v>
      </c>
      <c r="AB657" s="42"/>
      <c r="AC657" s="42"/>
      <c r="AD657" s="83"/>
      <c r="AE657" s="42"/>
    </row>
    <row r="658" spans="1:31" x14ac:dyDescent="0.25">
      <c r="A658" s="198">
        <v>139</v>
      </c>
      <c r="B658" s="211">
        <v>52.710940000000001</v>
      </c>
      <c r="C658" s="204">
        <v>52.796945999999998</v>
      </c>
      <c r="D658" s="14"/>
      <c r="E658" s="9"/>
      <c r="F658" s="9"/>
      <c r="G658" s="7">
        <v>23</v>
      </c>
      <c r="H658" s="18"/>
      <c r="I658" s="8">
        <f t="shared" ref="I658" si="4116">H659</f>
        <v>50</v>
      </c>
      <c r="J658" s="9"/>
      <c r="K658" s="11"/>
      <c r="L658" s="79">
        <f t="shared" ref="L658" si="4117">IF(F659=0,0,G658/(F659/1000*H659))</f>
        <v>9.1999999999999993</v>
      </c>
      <c r="M658" s="75">
        <f t="shared" ref="M658" si="4118">L658*H659</f>
        <v>459.99999999999994</v>
      </c>
      <c r="N658" s="147"/>
      <c r="O658" s="157"/>
      <c r="P658" s="46"/>
      <c r="Q658" s="46"/>
      <c r="R658" s="185">
        <v>34</v>
      </c>
      <c r="S658" s="156"/>
      <c r="T658" s="48"/>
      <c r="U658" s="8">
        <f t="shared" ref="U658" si="4119">T659</f>
        <v>55</v>
      </c>
      <c r="V658" s="49"/>
      <c r="W658" s="50"/>
      <c r="X658" s="79">
        <f t="shared" ref="X658" si="4120">IF(Q659=0,0,R658/(Q659/1000*T659))</f>
        <v>10.658307210031348</v>
      </c>
      <c r="Y658" s="51">
        <f t="shared" ref="Y658" si="4121">X658*T659</f>
        <v>586.20689655172407</v>
      </c>
      <c r="Z658" s="157"/>
      <c r="AA658" s="8">
        <f t="shared" ref="AA658" si="4122">Z659</f>
        <v>60</v>
      </c>
      <c r="AB658" s="46"/>
      <c r="AC658" s="46"/>
      <c r="AD658" s="79">
        <f t="shared" ref="AD658" si="4123">IF(Q659=0,0,R658/(Q659/1000*Z659))</f>
        <v>9.7701149425287355</v>
      </c>
      <c r="AE658" s="51">
        <f t="shared" ref="AE658" si="4124">AD658*Z659</f>
        <v>586.20689655172418</v>
      </c>
    </row>
    <row r="659" spans="1:31" x14ac:dyDescent="0.25">
      <c r="A659" s="199"/>
      <c r="B659" s="212"/>
      <c r="C659" s="205"/>
      <c r="D659" s="15">
        <v>270</v>
      </c>
      <c r="E659" s="6">
        <v>16.550999999999998</v>
      </c>
      <c r="F659" s="6">
        <v>50</v>
      </c>
      <c r="G659" s="10"/>
      <c r="H659" s="19">
        <v>50</v>
      </c>
      <c r="I659" s="8">
        <f t="shared" ref="I659" si="4125">H659</f>
        <v>50</v>
      </c>
      <c r="J659" s="72">
        <f t="shared" ref="J659" si="4126">CEILING(11.8*H659*H659/D659-F659,1)</f>
        <v>60</v>
      </c>
      <c r="K659" s="33">
        <f t="shared" ref="K659" si="4127">(((H659)*(H659))/(12.96*D659))-((9.81*(F659/1000))/1500)</f>
        <v>0.71412201691815269</v>
      </c>
      <c r="L659" s="80"/>
      <c r="M659" s="44"/>
      <c r="N659" s="148"/>
      <c r="O659" s="58">
        <v>330</v>
      </c>
      <c r="P659" s="53">
        <f t="shared" ref="P659" si="4128">(C658-B658)*1000-(R658+R660)</f>
        <v>18.005999999997584</v>
      </c>
      <c r="Q659" s="54">
        <v>58</v>
      </c>
      <c r="R659" s="55"/>
      <c r="S659" s="158"/>
      <c r="T659" s="52">
        <v>55</v>
      </c>
      <c r="U659" s="8">
        <f t="shared" ref="U659" si="4129">T659</f>
        <v>55</v>
      </c>
      <c r="V659" s="72">
        <f t="shared" ref="V659" si="4130">CEILING(11.8*T659*T659/O659-Q659,1)</f>
        <v>51</v>
      </c>
      <c r="W659" s="56">
        <f t="shared" ref="W659" si="4131">(((T659)*(T659))/(12.96*O659))-((9.81*(Q659/1000))/1500)</f>
        <v>0.70692520674897119</v>
      </c>
      <c r="X659" s="82"/>
      <c r="Y659" s="57"/>
      <c r="Z659" s="58">
        <v>60</v>
      </c>
      <c r="AA659" s="8">
        <f t="shared" ref="AA659" si="4132">Z659</f>
        <v>60</v>
      </c>
      <c r="AB659" s="72">
        <f t="shared" ref="AB659" si="4133">CEILING(11.8*Z659*Z659/O659-Q659,1)</f>
        <v>71</v>
      </c>
      <c r="AC659" s="56">
        <f t="shared" ref="AC659" si="4134">(((Z659)*(Z659))/(12.96*O659))-((9.81*(Q659/1000))/1500)</f>
        <v>0.84137152175084173</v>
      </c>
      <c r="AD659" s="84"/>
      <c r="AE659" s="57"/>
    </row>
    <row r="660" spans="1:31" ht="15.75" thickBot="1" x14ac:dyDescent="0.3">
      <c r="A660" s="200"/>
      <c r="B660" s="213"/>
      <c r="C660" s="206"/>
      <c r="D660" s="34"/>
      <c r="E660" s="35"/>
      <c r="F660" s="35"/>
      <c r="G660" s="36">
        <v>29</v>
      </c>
      <c r="H660" s="37"/>
      <c r="I660" s="38">
        <f t="shared" ref="I660" si="4135">H659</f>
        <v>50</v>
      </c>
      <c r="J660" s="35"/>
      <c r="K660" s="39"/>
      <c r="L660" s="79">
        <f t="shared" ref="L660" si="4136">IF(F659=0,0,G660/(F659/1000*H659))</f>
        <v>11.6</v>
      </c>
      <c r="M660" s="75">
        <f t="shared" ref="M660" si="4137">L660*H659</f>
        <v>580</v>
      </c>
      <c r="N660" s="187"/>
      <c r="O660" s="64"/>
      <c r="P660" s="60"/>
      <c r="Q660" s="60"/>
      <c r="R660" s="184">
        <v>34</v>
      </c>
      <c r="S660" s="159"/>
      <c r="T660" s="59"/>
      <c r="U660" s="38">
        <f t="shared" ref="U660" si="4138">T659</f>
        <v>55</v>
      </c>
      <c r="V660" s="60"/>
      <c r="W660" s="62"/>
      <c r="X660" s="79">
        <f t="shared" ref="X660" si="4139">IF(Q659=0,0,R660/(Q659/1000*T659))</f>
        <v>10.658307210031348</v>
      </c>
      <c r="Y660" s="63">
        <f t="shared" ref="Y660" si="4140">X660*T659</f>
        <v>586.20689655172407</v>
      </c>
      <c r="Z660" s="64"/>
      <c r="AA660" s="38">
        <f t="shared" ref="AA660" si="4141">Z659</f>
        <v>60</v>
      </c>
      <c r="AB660" s="60"/>
      <c r="AC660" s="60"/>
      <c r="AD660" s="79">
        <f t="shared" ref="AD660" si="4142">IF(Q659=0,0,R660/(Q659/1000*Z659))</f>
        <v>9.7701149425287355</v>
      </c>
      <c r="AE660" s="63">
        <f t="shared" ref="AE660" si="4143">AD660*Z659</f>
        <v>586.20689655172418</v>
      </c>
    </row>
    <row r="661" spans="1:31" ht="15.75" thickBot="1" x14ac:dyDescent="0.3">
      <c r="A661" s="3" t="s">
        <v>19</v>
      </c>
      <c r="B661" s="207">
        <f>(B662-C658)*1000</f>
        <v>203.66599999999835</v>
      </c>
      <c r="C661" s="208"/>
      <c r="D661" s="66"/>
      <c r="E661" s="40"/>
      <c r="F661" s="40"/>
      <c r="G661" s="40"/>
      <c r="H661" s="40"/>
      <c r="I661" s="40">
        <f>IF(I660&gt;I712,I660,I712)</f>
        <v>50</v>
      </c>
      <c r="J661" s="40"/>
      <c r="K661" s="41"/>
      <c r="L661" s="40"/>
      <c r="M661" s="40"/>
      <c r="N661" s="149"/>
      <c r="O661" s="42"/>
      <c r="P661" s="42"/>
      <c r="Q661" s="42"/>
      <c r="R661" s="42"/>
      <c r="S661" s="40"/>
      <c r="T661" s="42"/>
      <c r="U661" s="40">
        <f>IF(U660&gt;U712,U660,U712)</f>
        <v>55</v>
      </c>
      <c r="V661" s="42"/>
      <c r="W661" s="43"/>
      <c r="X661" s="83"/>
      <c r="Y661" s="42"/>
      <c r="Z661" s="42"/>
      <c r="AA661" s="40">
        <f>IF(AA660&gt;AA712,AA660,AA712)</f>
        <v>60</v>
      </c>
      <c r="AB661" s="42"/>
      <c r="AC661" s="42"/>
      <c r="AD661" s="83"/>
      <c r="AE661" s="42"/>
    </row>
    <row r="662" spans="1:31" x14ac:dyDescent="0.25">
      <c r="A662" s="198">
        <v>140</v>
      </c>
      <c r="B662" s="201">
        <v>53.000611999999997</v>
      </c>
      <c r="C662" s="204">
        <v>53.017781999999997</v>
      </c>
      <c r="D662" s="14"/>
      <c r="E662" s="9"/>
      <c r="F662" s="9"/>
      <c r="G662" s="7">
        <v>0</v>
      </c>
      <c r="H662" s="18"/>
      <c r="I662" s="8">
        <f t="shared" ref="I662" si="4144">H663</f>
        <v>50</v>
      </c>
      <c r="J662" s="9"/>
      <c r="K662" s="11"/>
      <c r="L662" s="79">
        <f t="shared" ref="L662" si="4145">IF(F663=0,0,G662/(F663/1000*H663))</f>
        <v>0</v>
      </c>
      <c r="M662" s="75">
        <f t="shared" ref="M662" si="4146">L662*H663</f>
        <v>0</v>
      </c>
      <c r="N662" s="147"/>
      <c r="O662" s="157"/>
      <c r="P662" s="46"/>
      <c r="Q662" s="46"/>
      <c r="R662" s="185">
        <v>0</v>
      </c>
      <c r="S662" s="156"/>
      <c r="T662" s="48"/>
      <c r="U662" s="8">
        <f t="shared" ref="U662" si="4147">T663</f>
        <v>55</v>
      </c>
      <c r="V662" s="49"/>
      <c r="W662" s="50"/>
      <c r="X662" s="79">
        <f t="shared" ref="X662" si="4148">IF(Q663=0,0,R662/(Q663/1000*T663))</f>
        <v>0</v>
      </c>
      <c r="Y662" s="51">
        <f t="shared" ref="Y662" si="4149">X662*T663</f>
        <v>0</v>
      </c>
      <c r="Z662" s="157"/>
      <c r="AA662" s="8">
        <f t="shared" ref="AA662" si="4150">Z663</f>
        <v>60</v>
      </c>
      <c r="AB662" s="46"/>
      <c r="AC662" s="46"/>
      <c r="AD662" s="79">
        <f t="shared" ref="AD662" si="4151">IF(Q663=0,0,R662/(Q663/1000*Z663))</f>
        <v>0</v>
      </c>
      <c r="AE662" s="51">
        <f t="shared" ref="AE662" si="4152">AD662*Z663</f>
        <v>0</v>
      </c>
    </row>
    <row r="663" spans="1:31" x14ac:dyDescent="0.25">
      <c r="A663" s="199"/>
      <c r="B663" s="202"/>
      <c r="C663" s="205"/>
      <c r="D663" s="15">
        <v>10000</v>
      </c>
      <c r="E663" s="6">
        <v>17.170000000000002</v>
      </c>
      <c r="F663" s="6">
        <v>0</v>
      </c>
      <c r="G663" s="10"/>
      <c r="H663" s="19">
        <v>50</v>
      </c>
      <c r="I663" s="8">
        <f t="shared" ref="I663" si="4153">H663</f>
        <v>50</v>
      </c>
      <c r="J663" s="72">
        <f t="shared" ref="J663" si="4154">CEILING(11.8*H663*H663/D663-F663,1)</f>
        <v>3</v>
      </c>
      <c r="K663" s="33">
        <f t="shared" ref="K663" si="4155">(((H663)*(H663))/(12.96*D663))-((9.81*(F663/1000))/1500)</f>
        <v>1.9290123456790122E-2</v>
      </c>
      <c r="L663" s="80"/>
      <c r="M663" s="44"/>
      <c r="N663" s="148"/>
      <c r="O663" s="58">
        <v>10000</v>
      </c>
      <c r="P663" s="53">
        <f t="shared" ref="P663" si="4156">(C662-B662)*1000-(R662+R664)</f>
        <v>17.17000000000013</v>
      </c>
      <c r="Q663" s="54">
        <v>0</v>
      </c>
      <c r="R663" s="55"/>
      <c r="S663" s="158"/>
      <c r="T663" s="52">
        <v>55</v>
      </c>
      <c r="U663" s="8">
        <f t="shared" ref="U663" si="4157">T663</f>
        <v>55</v>
      </c>
      <c r="V663" s="72">
        <f t="shared" ref="V663" si="4158">CEILING(11.8*T663*T663/O663-Q663,1)</f>
        <v>4</v>
      </c>
      <c r="W663" s="56">
        <f t="shared" ref="W663" si="4159">(((T663)*(T663))/(12.96*O663))-((9.81*(Q663/1000))/1500)</f>
        <v>2.3341049382716045E-2</v>
      </c>
      <c r="X663" s="82"/>
      <c r="Y663" s="57"/>
      <c r="Z663" s="58">
        <v>60</v>
      </c>
      <c r="AA663" s="8">
        <f t="shared" ref="AA663" si="4160">Z663</f>
        <v>60</v>
      </c>
      <c r="AB663" s="72">
        <f t="shared" ref="AB663" si="4161">CEILING(11.8*Z663*Z663/O663-Q663,1)</f>
        <v>5</v>
      </c>
      <c r="AC663" s="56">
        <f t="shared" ref="AC663" si="4162">(((Z663)*(Z663))/(12.96*O663))-((9.81*(Q663/1000))/1500)</f>
        <v>2.7777777777777776E-2</v>
      </c>
      <c r="AD663" s="84"/>
      <c r="AE663" s="57"/>
    </row>
    <row r="664" spans="1:31" ht="15.75" thickBot="1" x14ac:dyDescent="0.3">
      <c r="A664" s="200"/>
      <c r="B664" s="203"/>
      <c r="C664" s="206"/>
      <c r="D664" s="34"/>
      <c r="E664" s="35"/>
      <c r="F664" s="35"/>
      <c r="G664" s="36">
        <v>0</v>
      </c>
      <c r="H664" s="37"/>
      <c r="I664" s="38">
        <f t="shared" ref="I664" si="4163">H663</f>
        <v>50</v>
      </c>
      <c r="J664" s="35"/>
      <c r="K664" s="39"/>
      <c r="L664" s="79">
        <f t="shared" ref="L664" si="4164">IF(F663=0,0,G664/(F663/1000*H663))</f>
        <v>0</v>
      </c>
      <c r="M664" s="75">
        <f t="shared" ref="M664" si="4165">L664*H663</f>
        <v>0</v>
      </c>
      <c r="N664" s="187"/>
      <c r="O664" s="64"/>
      <c r="P664" s="60"/>
      <c r="Q664" s="60"/>
      <c r="R664" s="184">
        <v>0</v>
      </c>
      <c r="S664" s="159"/>
      <c r="T664" s="59"/>
      <c r="U664" s="38">
        <f t="shared" ref="U664" si="4166">T663</f>
        <v>55</v>
      </c>
      <c r="V664" s="60"/>
      <c r="W664" s="62"/>
      <c r="X664" s="79">
        <f t="shared" ref="X664" si="4167">IF(Q663=0,0,R664/(Q663/1000*T663))</f>
        <v>0</v>
      </c>
      <c r="Y664" s="63">
        <f t="shared" ref="Y664" si="4168">X664*T663</f>
        <v>0</v>
      </c>
      <c r="Z664" s="64"/>
      <c r="AA664" s="38">
        <f t="shared" ref="AA664" si="4169">Z663</f>
        <v>60</v>
      </c>
      <c r="AB664" s="60"/>
      <c r="AC664" s="60"/>
      <c r="AD664" s="79">
        <f t="shared" ref="AD664" si="4170">IF(Q663=0,0,R664/(Q663/1000*Z663))</f>
        <v>0</v>
      </c>
      <c r="AE664" s="63">
        <f t="shared" ref="AE664" si="4171">AD664*Z663</f>
        <v>0</v>
      </c>
    </row>
    <row r="665" spans="1:31" ht="15.75" thickBot="1" x14ac:dyDescent="0.3">
      <c r="A665" s="3" t="s">
        <v>19</v>
      </c>
      <c r="B665" s="207">
        <f>(B666-C662)*1000</f>
        <v>442.87100000000379</v>
      </c>
      <c r="C665" s="208"/>
      <c r="D665" s="66"/>
      <c r="E665" s="40"/>
      <c r="F665" s="40"/>
      <c r="G665" s="40"/>
      <c r="H665" s="40"/>
      <c r="I665" s="40">
        <f>IF(I664&gt;I716,I664,I716)</f>
        <v>50</v>
      </c>
      <c r="J665" s="40"/>
      <c r="K665" s="41"/>
      <c r="L665" s="40"/>
      <c r="M665" s="40"/>
      <c r="N665" s="195" t="s">
        <v>52</v>
      </c>
      <c r="O665" s="42"/>
      <c r="P665" s="42"/>
      <c r="Q665" s="42"/>
      <c r="R665" s="42"/>
      <c r="S665" s="40"/>
      <c r="T665" s="42"/>
      <c r="U665" s="40">
        <f>IF(U664&gt;U716,U664,U716)</f>
        <v>55</v>
      </c>
      <c r="V665" s="42"/>
      <c r="W665" s="43"/>
      <c r="X665" s="83"/>
      <c r="Y665" s="42"/>
      <c r="Z665" s="42"/>
      <c r="AA665" s="40">
        <f>IF(AA664&gt;AA716,AA664,AA716)</f>
        <v>60</v>
      </c>
      <c r="AB665" s="42"/>
      <c r="AC665" s="42"/>
      <c r="AD665" s="83"/>
      <c r="AE665" s="42"/>
    </row>
    <row r="666" spans="1:31" x14ac:dyDescent="0.25">
      <c r="A666" s="198">
        <v>141</v>
      </c>
      <c r="B666" s="201">
        <v>53.460653000000001</v>
      </c>
      <c r="C666" s="204">
        <v>53.490960999999999</v>
      </c>
      <c r="D666" s="14"/>
      <c r="E666" s="9"/>
      <c r="F666" s="9"/>
      <c r="G666" s="7">
        <v>0</v>
      </c>
      <c r="H666" s="18"/>
      <c r="I666" s="8">
        <f t="shared" ref="I666" si="4172">H667</f>
        <v>50</v>
      </c>
      <c r="J666" s="9"/>
      <c r="K666" s="11"/>
      <c r="L666" s="79">
        <f t="shared" ref="L666" si="4173">IF(F667=0,0,G666/(F667/1000*H667))</f>
        <v>0</v>
      </c>
      <c r="M666" s="75">
        <f t="shared" ref="M666" si="4174">L666*H667</f>
        <v>0</v>
      </c>
      <c r="N666" s="196"/>
      <c r="O666" s="157"/>
      <c r="P666" s="46"/>
      <c r="Q666" s="46"/>
      <c r="R666" s="185">
        <v>0</v>
      </c>
      <c r="S666" s="156"/>
      <c r="T666" s="48"/>
      <c r="U666" s="8">
        <f t="shared" ref="U666" si="4175">T667</f>
        <v>50</v>
      </c>
      <c r="V666" s="49"/>
      <c r="W666" s="50"/>
      <c r="X666" s="79">
        <f t="shared" ref="X666" si="4176">IF(Q667=0,0,R666/(Q667/1000*T667))</f>
        <v>0</v>
      </c>
      <c r="Y666" s="51">
        <f t="shared" ref="Y666" si="4177">X666*T667</f>
        <v>0</v>
      </c>
      <c r="Z666" s="157"/>
      <c r="AA666" s="8">
        <f t="shared" ref="AA666" si="4178">Z667</f>
        <v>50</v>
      </c>
      <c r="AB666" s="46"/>
      <c r="AC666" s="46"/>
      <c r="AD666" s="79">
        <f t="shared" ref="AD666" si="4179">IF(Q667=0,0,R666/(Q667/1000*Z667))</f>
        <v>0</v>
      </c>
      <c r="AE666" s="51">
        <f t="shared" ref="AE666" si="4180">AD666*Z667</f>
        <v>0</v>
      </c>
    </row>
    <row r="667" spans="1:31" x14ac:dyDescent="0.25">
      <c r="A667" s="199"/>
      <c r="B667" s="202"/>
      <c r="C667" s="205"/>
      <c r="D667" s="15">
        <v>300</v>
      </c>
      <c r="E667" s="6">
        <v>30.308</v>
      </c>
      <c r="F667" s="6">
        <v>0</v>
      </c>
      <c r="G667" s="10"/>
      <c r="H667" s="19">
        <v>50</v>
      </c>
      <c r="I667" s="8">
        <f t="shared" ref="I667" si="4181">H667</f>
        <v>50</v>
      </c>
      <c r="J667" s="72">
        <f t="shared" ref="J667" si="4182">CEILING(11.8*H667*H667/D667-F667,1)</f>
        <v>99</v>
      </c>
      <c r="K667" s="33">
        <f t="shared" ref="K667" si="4183">(((H667)*(H667))/(12.96*D667))-((9.81*(F667/1000))/1500)</f>
        <v>0.64300411522633738</v>
      </c>
      <c r="L667" s="80"/>
      <c r="M667" s="44"/>
      <c r="N667" s="196"/>
      <c r="O667" s="58">
        <v>300</v>
      </c>
      <c r="P667" s="53">
        <f t="shared" ref="P667" si="4184">(C666-B666)*1000-(R666+R668)</f>
        <v>30.307999999998003</v>
      </c>
      <c r="Q667" s="54">
        <v>0</v>
      </c>
      <c r="R667" s="55"/>
      <c r="S667" s="158"/>
      <c r="T667" s="52">
        <v>50</v>
      </c>
      <c r="U667" s="8">
        <f t="shared" ref="U667" si="4185">T667</f>
        <v>50</v>
      </c>
      <c r="V667" s="72">
        <f t="shared" ref="V667" si="4186">CEILING(11.8*T667*T667/O667-Q667,1)</f>
        <v>99</v>
      </c>
      <c r="W667" s="56">
        <f t="shared" ref="W667" si="4187">(((T667)*(T667))/(12.96*O667))-((9.81*(Q667/1000))/1500)</f>
        <v>0.64300411522633738</v>
      </c>
      <c r="X667" s="82"/>
      <c r="Y667" s="57"/>
      <c r="Z667" s="58">
        <v>50</v>
      </c>
      <c r="AA667" s="8">
        <f t="shared" ref="AA667" si="4188">Z667</f>
        <v>50</v>
      </c>
      <c r="AB667" s="72">
        <f t="shared" ref="AB667" si="4189">CEILING(11.8*Z667*Z667/O667-Q667,1)</f>
        <v>99</v>
      </c>
      <c r="AC667" s="56">
        <f t="shared" ref="AC667" si="4190">(((Z667)*(Z667))/(12.96*O667))-((9.81*(Q667/1000))/1500)</f>
        <v>0.64300411522633738</v>
      </c>
      <c r="AD667" s="84"/>
      <c r="AE667" s="57"/>
    </row>
    <row r="668" spans="1:31" ht="15.75" thickBot="1" x14ac:dyDescent="0.3">
      <c r="A668" s="200"/>
      <c r="B668" s="203"/>
      <c r="C668" s="206"/>
      <c r="D668" s="34"/>
      <c r="E668" s="35"/>
      <c r="F668" s="35"/>
      <c r="G668" s="36">
        <v>0</v>
      </c>
      <c r="H668" s="37"/>
      <c r="I668" s="38">
        <f t="shared" ref="I668" si="4191">H667</f>
        <v>50</v>
      </c>
      <c r="J668" s="35"/>
      <c r="K668" s="39"/>
      <c r="L668" s="79">
        <f t="shared" ref="L668" si="4192">IF(F667=0,0,G668/(F667/1000*H667))</f>
        <v>0</v>
      </c>
      <c r="M668" s="75">
        <f t="shared" ref="M668" si="4193">L668*H667</f>
        <v>0</v>
      </c>
      <c r="N668" s="196"/>
      <c r="O668" s="64"/>
      <c r="P668" s="60"/>
      <c r="Q668" s="60"/>
      <c r="R668" s="184">
        <v>0</v>
      </c>
      <c r="S668" s="159"/>
      <c r="T668" s="59"/>
      <c r="U668" s="38">
        <f t="shared" ref="U668" si="4194">T667</f>
        <v>50</v>
      </c>
      <c r="V668" s="60"/>
      <c r="W668" s="62"/>
      <c r="X668" s="79">
        <f t="shared" ref="X668" si="4195">IF(Q667=0,0,R668/(Q667/1000*T667))</f>
        <v>0</v>
      </c>
      <c r="Y668" s="63">
        <f t="shared" ref="Y668" si="4196">X668*T667</f>
        <v>0</v>
      </c>
      <c r="Z668" s="64"/>
      <c r="AA668" s="38">
        <f t="shared" ref="AA668" si="4197">Z667</f>
        <v>50</v>
      </c>
      <c r="AB668" s="60"/>
      <c r="AC668" s="60"/>
      <c r="AD668" s="79">
        <f t="shared" ref="AD668" si="4198">IF(Q667=0,0,R668/(Q667/1000*Z667))</f>
        <v>0</v>
      </c>
      <c r="AE668" s="63">
        <f t="shared" ref="AE668" si="4199">AD668*Z667</f>
        <v>0</v>
      </c>
    </row>
    <row r="669" spans="1:31" ht="15.75" thickBot="1" x14ac:dyDescent="0.3">
      <c r="A669" s="3" t="s">
        <v>19</v>
      </c>
      <c r="B669" s="207">
        <f>(B670-C666)*1000</f>
        <v>60.870999999998787</v>
      </c>
      <c r="C669" s="208"/>
      <c r="D669" s="66"/>
      <c r="E669" s="40"/>
      <c r="F669" s="40"/>
      <c r="G669" s="40"/>
      <c r="H669" s="40"/>
      <c r="I669" s="40">
        <f>IF(I668&gt;I720,I668,I720)</f>
        <v>50</v>
      </c>
      <c r="J669" s="40"/>
      <c r="K669" s="41"/>
      <c r="L669" s="40"/>
      <c r="M669" s="40"/>
      <c r="N669" s="196"/>
      <c r="O669" s="42"/>
      <c r="P669" s="42"/>
      <c r="Q669" s="42"/>
      <c r="R669" s="42"/>
      <c r="S669" s="40"/>
      <c r="T669" s="42"/>
      <c r="U669" s="40">
        <f>IF(U668&gt;U720,U668,U720)</f>
        <v>50</v>
      </c>
      <c r="V669" s="42"/>
      <c r="W669" s="43"/>
      <c r="X669" s="83"/>
      <c r="Y669" s="42"/>
      <c r="Z669" s="42"/>
      <c r="AA669" s="40">
        <f>IF(AA668&gt;AA720,AA668,AA720)</f>
        <v>50</v>
      </c>
      <c r="AB669" s="42"/>
      <c r="AC669" s="42"/>
      <c r="AD669" s="83"/>
      <c r="AE669" s="42"/>
    </row>
    <row r="670" spans="1:31" x14ac:dyDescent="0.25">
      <c r="A670" s="209">
        <v>142</v>
      </c>
      <c r="B670" s="201">
        <v>53.551831999999997</v>
      </c>
      <c r="C670" s="204">
        <v>53.594316999999997</v>
      </c>
      <c r="D670" s="134"/>
      <c r="E670" s="135"/>
      <c r="F670" s="135"/>
      <c r="G670" s="136">
        <v>0</v>
      </c>
      <c r="H670" s="137"/>
      <c r="I670" s="86">
        <f t="shared" ref="I670" si="4200">H671</f>
        <v>50</v>
      </c>
      <c r="J670" s="135"/>
      <c r="K670" s="138"/>
      <c r="L670" s="87">
        <f t="shared" ref="L670" si="4201">IF(F671=0,0,G670/(F671/1000*H671))</f>
        <v>0</v>
      </c>
      <c r="M670" s="139">
        <f t="shared" ref="M670" si="4202">L670*H671</f>
        <v>0</v>
      </c>
      <c r="N670" s="196"/>
      <c r="O670" s="112"/>
      <c r="P670" s="49"/>
      <c r="Q670" s="49"/>
      <c r="R670" s="115">
        <v>0</v>
      </c>
      <c r="S670" s="173"/>
      <c r="T670" s="48"/>
      <c r="U670" s="86">
        <f t="shared" ref="U670" si="4203">T671</f>
        <v>50</v>
      </c>
      <c r="V670" s="49"/>
      <c r="W670" s="50"/>
      <c r="X670" s="87">
        <f t="shared" ref="X670" si="4204">IF(Q671=0,0,R670/(Q671/1000*T671))</f>
        <v>0</v>
      </c>
      <c r="Y670" s="51">
        <f t="shared" ref="Y670" si="4205">X670*T671</f>
        <v>0</v>
      </c>
      <c r="Z670" s="112"/>
      <c r="AA670" s="86">
        <f t="shared" ref="AA670" si="4206">Z671</f>
        <v>50</v>
      </c>
      <c r="AB670" s="49"/>
      <c r="AC670" s="49"/>
      <c r="AD670" s="87">
        <f t="shared" ref="AD670" si="4207">IF(Q671=0,0,R670/(Q671/1000*Z671))</f>
        <v>0</v>
      </c>
      <c r="AE670" s="51">
        <f t="shared" ref="AE670" si="4208">AD670*Z671</f>
        <v>0</v>
      </c>
    </row>
    <row r="671" spans="1:31" x14ac:dyDescent="0.25">
      <c r="A671" s="199"/>
      <c r="B671" s="202"/>
      <c r="C671" s="205"/>
      <c r="D671" s="15">
        <v>300</v>
      </c>
      <c r="E671" s="6">
        <v>42.484999999999999</v>
      </c>
      <c r="F671" s="6">
        <v>0</v>
      </c>
      <c r="G671" s="10"/>
      <c r="H671" s="19">
        <v>50</v>
      </c>
      <c r="I671" s="8">
        <f t="shared" ref="I671" si="4209">H671</f>
        <v>50</v>
      </c>
      <c r="J671" s="72">
        <f t="shared" ref="J671" si="4210">CEILING(11.8*H671*H671/D671-F671,1)</f>
        <v>99</v>
      </c>
      <c r="K671" s="33">
        <f t="shared" ref="K671" si="4211">(((H671)*(H671))/(12.96*D671))-((9.81*(F671/1000))/1500)</f>
        <v>0.64300411522633738</v>
      </c>
      <c r="L671" s="80"/>
      <c r="M671" s="44"/>
      <c r="N671" s="196"/>
      <c r="O671" s="58">
        <v>300</v>
      </c>
      <c r="P671" s="53">
        <f t="shared" ref="P671" si="4212">(C670-B670)*1000-(R670+R672)</f>
        <v>42.484999999999218</v>
      </c>
      <c r="Q671" s="54">
        <v>0</v>
      </c>
      <c r="R671" s="55"/>
      <c r="S671" s="158"/>
      <c r="T671" s="52">
        <v>50</v>
      </c>
      <c r="U671" s="8">
        <f t="shared" ref="U671" si="4213">T671</f>
        <v>50</v>
      </c>
      <c r="V671" s="72">
        <f t="shared" ref="V671" si="4214">CEILING(11.8*T671*T671/O671-Q671,1)</f>
        <v>99</v>
      </c>
      <c r="W671" s="56">
        <f t="shared" ref="W671" si="4215">(((T671)*(T671))/(12.96*O671))-((9.81*(Q671/1000))/1500)</f>
        <v>0.64300411522633738</v>
      </c>
      <c r="X671" s="82"/>
      <c r="Y671" s="57"/>
      <c r="Z671" s="58">
        <v>50</v>
      </c>
      <c r="AA671" s="8">
        <f t="shared" ref="AA671" si="4216">Z671</f>
        <v>50</v>
      </c>
      <c r="AB671" s="72">
        <f t="shared" ref="AB671" si="4217">CEILING(11.8*Z671*Z671/O671-Q671,1)</f>
        <v>99</v>
      </c>
      <c r="AC671" s="56">
        <f t="shared" ref="AC671" si="4218">(((Z671)*(Z671))/(12.96*O671))-((9.81*(Q671/1000))/1500)</f>
        <v>0.64300411522633738</v>
      </c>
      <c r="AD671" s="84"/>
      <c r="AE671" s="57"/>
    </row>
    <row r="672" spans="1:31" ht="15.75" thickBot="1" x14ac:dyDescent="0.3">
      <c r="A672" s="210"/>
      <c r="B672" s="203"/>
      <c r="C672" s="206"/>
      <c r="D672" s="141"/>
      <c r="E672" s="142"/>
      <c r="F672" s="142"/>
      <c r="G672" s="143">
        <v>0</v>
      </c>
      <c r="H672" s="144"/>
      <c r="I672" s="109">
        <f t="shared" ref="I672" si="4219">H671</f>
        <v>50</v>
      </c>
      <c r="J672" s="142"/>
      <c r="K672" s="145"/>
      <c r="L672" s="85">
        <f t="shared" ref="L672" si="4220">IF(F671=0,0,G672/(F671/1000*H671))</f>
        <v>0</v>
      </c>
      <c r="M672" s="146">
        <f t="shared" ref="M672" si="4221">L672*H671</f>
        <v>0</v>
      </c>
      <c r="N672" s="197"/>
      <c r="O672" s="114"/>
      <c r="P672" s="77"/>
      <c r="Q672" s="77"/>
      <c r="R672" s="125">
        <v>0</v>
      </c>
      <c r="S672" s="174"/>
      <c r="T672" s="76"/>
      <c r="U672" s="109">
        <f t="shared" ref="U672" si="4222">T671</f>
        <v>50</v>
      </c>
      <c r="V672" s="77"/>
      <c r="W672" s="94"/>
      <c r="X672" s="85">
        <f t="shared" ref="X672" si="4223">IF(Q671=0,0,R672/(Q671/1000*T671))</f>
        <v>0</v>
      </c>
      <c r="Y672" s="133">
        <f t="shared" ref="Y672" si="4224">X672*T671</f>
        <v>0</v>
      </c>
      <c r="Z672" s="114"/>
      <c r="AA672" s="109">
        <f t="shared" ref="AA672" si="4225">Z671</f>
        <v>50</v>
      </c>
      <c r="AB672" s="77"/>
      <c r="AC672" s="77"/>
      <c r="AD672" s="85">
        <f t="shared" ref="AD672" si="4226">IF(Q671=0,0,R672/(Q671/1000*Z671))</f>
        <v>0</v>
      </c>
      <c r="AE672" s="133">
        <f t="shared" ref="AE672" si="4227">AD672*Z671</f>
        <v>0</v>
      </c>
    </row>
  </sheetData>
  <mergeCells count="603">
    <mergeCell ref="N260:N264"/>
    <mergeCell ref="N296:N297"/>
    <mergeCell ref="N390:N405"/>
    <mergeCell ref="N434:N436"/>
    <mergeCell ref="N74:N76"/>
    <mergeCell ref="N96:N97"/>
    <mergeCell ref="B120:C120"/>
    <mergeCell ref="A121:A123"/>
    <mergeCell ref="B121:B123"/>
    <mergeCell ref="C121:C123"/>
    <mergeCell ref="N151:N152"/>
    <mergeCell ref="A77:A79"/>
    <mergeCell ref="A81:A83"/>
    <mergeCell ref="B81:B83"/>
    <mergeCell ref="C81:C83"/>
    <mergeCell ref="B84:C84"/>
    <mergeCell ref="A85:A87"/>
    <mergeCell ref="B85:B87"/>
    <mergeCell ref="C85:C87"/>
    <mergeCell ref="B77:B79"/>
    <mergeCell ref="C77:C79"/>
    <mergeCell ref="B80:C80"/>
    <mergeCell ref="A93:A95"/>
    <mergeCell ref="B93:B95"/>
    <mergeCell ref="B48:C48"/>
    <mergeCell ref="B56:C56"/>
    <mergeCell ref="C57:C59"/>
    <mergeCell ref="B60:C60"/>
    <mergeCell ref="A61:A63"/>
    <mergeCell ref="B61:B63"/>
    <mergeCell ref="C61:C63"/>
    <mergeCell ref="A49:A51"/>
    <mergeCell ref="B49:B51"/>
    <mergeCell ref="C49:C51"/>
    <mergeCell ref="B52:C52"/>
    <mergeCell ref="A53:A55"/>
    <mergeCell ref="B53:B55"/>
    <mergeCell ref="C53:C55"/>
    <mergeCell ref="A57:A59"/>
    <mergeCell ref="B57:B59"/>
    <mergeCell ref="A41:A43"/>
    <mergeCell ref="B41:B43"/>
    <mergeCell ref="C41:C43"/>
    <mergeCell ref="A37:A39"/>
    <mergeCell ref="B37:B39"/>
    <mergeCell ref="C37:C39"/>
    <mergeCell ref="A21:A23"/>
    <mergeCell ref="B21:B23"/>
    <mergeCell ref="C21:C23"/>
    <mergeCell ref="B24:C24"/>
    <mergeCell ref="B44:C44"/>
    <mergeCell ref="A45:A47"/>
    <mergeCell ref="B45:B47"/>
    <mergeCell ref="C45:C47"/>
    <mergeCell ref="A5:A7"/>
    <mergeCell ref="B5:B7"/>
    <mergeCell ref="C5:C7"/>
    <mergeCell ref="B8:C8"/>
    <mergeCell ref="A33:A35"/>
    <mergeCell ref="B33:B35"/>
    <mergeCell ref="C33:C35"/>
    <mergeCell ref="A25:A27"/>
    <mergeCell ref="B25:B27"/>
    <mergeCell ref="C25:C27"/>
    <mergeCell ref="B28:C28"/>
    <mergeCell ref="A29:A31"/>
    <mergeCell ref="B29:B31"/>
    <mergeCell ref="C29:C31"/>
    <mergeCell ref="A9:A11"/>
    <mergeCell ref="B9:B11"/>
    <mergeCell ref="C9:C11"/>
    <mergeCell ref="B12:C12"/>
    <mergeCell ref="A13:A19"/>
    <mergeCell ref="B13:B19"/>
    <mergeCell ref="C13:C19"/>
    <mergeCell ref="B20:C20"/>
    <mergeCell ref="AD3:AE3"/>
    <mergeCell ref="O1:AE1"/>
    <mergeCell ref="L3:M3"/>
    <mergeCell ref="A3:A4"/>
    <mergeCell ref="N3:N4"/>
    <mergeCell ref="S3:S4"/>
    <mergeCell ref="A1:C2"/>
    <mergeCell ref="D1:N2"/>
    <mergeCell ref="O2:S2"/>
    <mergeCell ref="T2:Y2"/>
    <mergeCell ref="Z2:AE2"/>
    <mergeCell ref="X3:Y3"/>
    <mergeCell ref="C69:C71"/>
    <mergeCell ref="B76:C76"/>
    <mergeCell ref="B64:C64"/>
    <mergeCell ref="A65:A67"/>
    <mergeCell ref="B65:B67"/>
    <mergeCell ref="C65:C67"/>
    <mergeCell ref="B68:C68"/>
    <mergeCell ref="A69:A71"/>
    <mergeCell ref="B69:B71"/>
    <mergeCell ref="B72:C72"/>
    <mergeCell ref="A73:A75"/>
    <mergeCell ref="B73:B75"/>
    <mergeCell ref="C73:C75"/>
    <mergeCell ref="C93:C95"/>
    <mergeCell ref="B96:C96"/>
    <mergeCell ref="A97:A99"/>
    <mergeCell ref="B97:B99"/>
    <mergeCell ref="C97:C99"/>
    <mergeCell ref="B88:C88"/>
    <mergeCell ref="A89:A91"/>
    <mergeCell ref="B89:B91"/>
    <mergeCell ref="C89:C91"/>
    <mergeCell ref="B92:C92"/>
    <mergeCell ref="A105:A107"/>
    <mergeCell ref="B105:B107"/>
    <mergeCell ref="C105:C107"/>
    <mergeCell ref="B108:C108"/>
    <mergeCell ref="A109:A111"/>
    <mergeCell ref="B109:B111"/>
    <mergeCell ref="C109:C111"/>
    <mergeCell ref="B100:C100"/>
    <mergeCell ref="A101:A103"/>
    <mergeCell ref="B101:B103"/>
    <mergeCell ref="C101:C103"/>
    <mergeCell ref="B104:C104"/>
    <mergeCell ref="A117:A119"/>
    <mergeCell ref="B117:B119"/>
    <mergeCell ref="C117:C119"/>
    <mergeCell ref="B124:C124"/>
    <mergeCell ref="A125:A127"/>
    <mergeCell ref="B125:B127"/>
    <mergeCell ref="C125:C127"/>
    <mergeCell ref="B112:C112"/>
    <mergeCell ref="A113:A115"/>
    <mergeCell ref="B113:B115"/>
    <mergeCell ref="C113:C115"/>
    <mergeCell ref="B116:C116"/>
    <mergeCell ref="A133:A135"/>
    <mergeCell ref="B133:B135"/>
    <mergeCell ref="C133:C135"/>
    <mergeCell ref="B136:C136"/>
    <mergeCell ref="A137:A139"/>
    <mergeCell ref="B137:B139"/>
    <mergeCell ref="C137:C139"/>
    <mergeCell ref="B128:C128"/>
    <mergeCell ref="A129:A131"/>
    <mergeCell ref="B129:B131"/>
    <mergeCell ref="C129:C131"/>
    <mergeCell ref="B132:C132"/>
    <mergeCell ref="A145:A147"/>
    <mergeCell ref="B145:B147"/>
    <mergeCell ref="C145:C147"/>
    <mergeCell ref="B148:C148"/>
    <mergeCell ref="A149:A151"/>
    <mergeCell ref="B149:B151"/>
    <mergeCell ref="C149:C151"/>
    <mergeCell ref="B140:C140"/>
    <mergeCell ref="A141:A143"/>
    <mergeCell ref="B141:B143"/>
    <mergeCell ref="C141:C143"/>
    <mergeCell ref="B144:C144"/>
    <mergeCell ref="A157:A159"/>
    <mergeCell ref="B157:B159"/>
    <mergeCell ref="C157:C159"/>
    <mergeCell ref="B160:C160"/>
    <mergeCell ref="A161:A163"/>
    <mergeCell ref="B161:B163"/>
    <mergeCell ref="C161:C163"/>
    <mergeCell ref="B152:C152"/>
    <mergeCell ref="A153:A155"/>
    <mergeCell ref="B153:B155"/>
    <mergeCell ref="C153:C155"/>
    <mergeCell ref="B156:C156"/>
    <mergeCell ref="C187:C189"/>
    <mergeCell ref="B190:C190"/>
    <mergeCell ref="A191:A193"/>
    <mergeCell ref="B191:B193"/>
    <mergeCell ref="C191:C193"/>
    <mergeCell ref="B194:C194"/>
    <mergeCell ref="P170:P172"/>
    <mergeCell ref="Q170:Q172"/>
    <mergeCell ref="B164:C164"/>
    <mergeCell ref="A165:A167"/>
    <mergeCell ref="B165:B167"/>
    <mergeCell ref="C165:C167"/>
    <mergeCell ref="N174:N190"/>
    <mergeCell ref="A195:A197"/>
    <mergeCell ref="B195:B197"/>
    <mergeCell ref="C195:C197"/>
    <mergeCell ref="B198:C198"/>
    <mergeCell ref="A199:A201"/>
    <mergeCell ref="B199:B201"/>
    <mergeCell ref="C199:C201"/>
    <mergeCell ref="B202:C202"/>
    <mergeCell ref="A203:A205"/>
    <mergeCell ref="B203:B205"/>
    <mergeCell ref="C203:C205"/>
    <mergeCell ref="B206:C206"/>
    <mergeCell ref="A207:A213"/>
    <mergeCell ref="B207:B213"/>
    <mergeCell ref="C207:C213"/>
    <mergeCell ref="B214:C214"/>
    <mergeCell ref="A215:A217"/>
    <mergeCell ref="B215:B217"/>
    <mergeCell ref="C215:C217"/>
    <mergeCell ref="B218:C218"/>
    <mergeCell ref="A219:A221"/>
    <mergeCell ref="B219:B221"/>
    <mergeCell ref="C219:C221"/>
    <mergeCell ref="B222:C222"/>
    <mergeCell ref="A223:A225"/>
    <mergeCell ref="B223:B225"/>
    <mergeCell ref="C223:C225"/>
    <mergeCell ref="B226:C226"/>
    <mergeCell ref="A227:A229"/>
    <mergeCell ref="B227:B229"/>
    <mergeCell ref="C227:C229"/>
    <mergeCell ref="B230:C230"/>
    <mergeCell ref="A231:A233"/>
    <mergeCell ref="B231:B233"/>
    <mergeCell ref="C231:C233"/>
    <mergeCell ref="B234:C234"/>
    <mergeCell ref="A235:A239"/>
    <mergeCell ref="B235:B239"/>
    <mergeCell ref="C235:C239"/>
    <mergeCell ref="B240:C240"/>
    <mergeCell ref="A241:A243"/>
    <mergeCell ref="B241:B243"/>
    <mergeCell ref="C241:C243"/>
    <mergeCell ref="B244:C244"/>
    <mergeCell ref="A245:A247"/>
    <mergeCell ref="B245:B247"/>
    <mergeCell ref="C245:C247"/>
    <mergeCell ref="B248:C248"/>
    <mergeCell ref="A249:A251"/>
    <mergeCell ref="B249:B251"/>
    <mergeCell ref="C249:C251"/>
    <mergeCell ref="B252:C252"/>
    <mergeCell ref="A253:A255"/>
    <mergeCell ref="B253:B255"/>
    <mergeCell ref="C253:C255"/>
    <mergeCell ref="B256:C256"/>
    <mergeCell ref="A257:A259"/>
    <mergeCell ref="B257:B259"/>
    <mergeCell ref="C257:C259"/>
    <mergeCell ref="B260:C260"/>
    <mergeCell ref="A261:A263"/>
    <mergeCell ref="B261:B263"/>
    <mergeCell ref="C261:C263"/>
    <mergeCell ref="B264:C264"/>
    <mergeCell ref="A265:A267"/>
    <mergeCell ref="B265:B267"/>
    <mergeCell ref="C265:C267"/>
    <mergeCell ref="B268:C268"/>
    <mergeCell ref="A269:A271"/>
    <mergeCell ref="B269:B271"/>
    <mergeCell ref="C269:C271"/>
    <mergeCell ref="B272:C272"/>
    <mergeCell ref="A273:A275"/>
    <mergeCell ref="B273:B275"/>
    <mergeCell ref="C273:C275"/>
    <mergeCell ref="B276:C276"/>
    <mergeCell ref="A277:A281"/>
    <mergeCell ref="B277:B281"/>
    <mergeCell ref="C277:C281"/>
    <mergeCell ref="B282:C282"/>
    <mergeCell ref="A283:A287"/>
    <mergeCell ref="B283:B287"/>
    <mergeCell ref="C283:C287"/>
    <mergeCell ref="B288:C288"/>
    <mergeCell ref="A289:A291"/>
    <mergeCell ref="B289:B291"/>
    <mergeCell ref="C289:C291"/>
    <mergeCell ref="B292:C292"/>
    <mergeCell ref="A293:A295"/>
    <mergeCell ref="B293:B295"/>
    <mergeCell ref="C293:C295"/>
    <mergeCell ref="B296:C296"/>
    <mergeCell ref="A297:A299"/>
    <mergeCell ref="B297:B299"/>
    <mergeCell ref="C297:C299"/>
    <mergeCell ref="B300:C300"/>
    <mergeCell ref="A301:A303"/>
    <mergeCell ref="B301:B303"/>
    <mergeCell ref="C301:C303"/>
    <mergeCell ref="B304:C304"/>
    <mergeCell ref="A305:A311"/>
    <mergeCell ref="B305:B311"/>
    <mergeCell ref="C305:C311"/>
    <mergeCell ref="B312:C312"/>
    <mergeCell ref="A313:A319"/>
    <mergeCell ref="B313:B319"/>
    <mergeCell ref="C313:C319"/>
    <mergeCell ref="B320:C320"/>
    <mergeCell ref="A321:A329"/>
    <mergeCell ref="B321:B329"/>
    <mergeCell ref="C321:C329"/>
    <mergeCell ref="B330:C330"/>
    <mergeCell ref="A331:A333"/>
    <mergeCell ref="B331:B333"/>
    <mergeCell ref="C331:C333"/>
    <mergeCell ref="B334:C334"/>
    <mergeCell ref="A335:A337"/>
    <mergeCell ref="B335:B337"/>
    <mergeCell ref="C335:C337"/>
    <mergeCell ref="B338:C338"/>
    <mergeCell ref="A339:A345"/>
    <mergeCell ref="B339:B345"/>
    <mergeCell ref="C339:C345"/>
    <mergeCell ref="B346:C346"/>
    <mergeCell ref="A347:A349"/>
    <mergeCell ref="B347:B349"/>
    <mergeCell ref="C347:C349"/>
    <mergeCell ref="B350:C350"/>
    <mergeCell ref="A351:A353"/>
    <mergeCell ref="B351:B353"/>
    <mergeCell ref="C351:C353"/>
    <mergeCell ref="B354:C354"/>
    <mergeCell ref="A355:A357"/>
    <mergeCell ref="B355:B357"/>
    <mergeCell ref="C355:C357"/>
    <mergeCell ref="B358:C358"/>
    <mergeCell ref="A359:A361"/>
    <mergeCell ref="B359:B361"/>
    <mergeCell ref="C359:C361"/>
    <mergeCell ref="B362:C362"/>
    <mergeCell ref="A363:A365"/>
    <mergeCell ref="B363:B365"/>
    <mergeCell ref="C363:C365"/>
    <mergeCell ref="B366:C366"/>
    <mergeCell ref="A367:A369"/>
    <mergeCell ref="B367:B369"/>
    <mergeCell ref="C367:C369"/>
    <mergeCell ref="B370:C370"/>
    <mergeCell ref="A371:A373"/>
    <mergeCell ref="B371:B373"/>
    <mergeCell ref="C371:C373"/>
    <mergeCell ref="B374:C374"/>
    <mergeCell ref="A375:A389"/>
    <mergeCell ref="B375:B389"/>
    <mergeCell ref="C375:C389"/>
    <mergeCell ref="B390:C390"/>
    <mergeCell ref="A391:A393"/>
    <mergeCell ref="B391:B393"/>
    <mergeCell ref="C391:C393"/>
    <mergeCell ref="B394:C394"/>
    <mergeCell ref="A395:A397"/>
    <mergeCell ref="B395:B397"/>
    <mergeCell ref="C395:C397"/>
    <mergeCell ref="B398:C398"/>
    <mergeCell ref="A399:A401"/>
    <mergeCell ref="B399:B401"/>
    <mergeCell ref="C399:C401"/>
    <mergeCell ref="B402:C402"/>
    <mergeCell ref="A403:A405"/>
    <mergeCell ref="B403:B405"/>
    <mergeCell ref="C403:C405"/>
    <mergeCell ref="B406:C406"/>
    <mergeCell ref="A407:A409"/>
    <mergeCell ref="B407:B409"/>
    <mergeCell ref="C407:C409"/>
    <mergeCell ref="B410:C410"/>
    <mergeCell ref="A411:A413"/>
    <mergeCell ref="B411:B413"/>
    <mergeCell ref="C411:C413"/>
    <mergeCell ref="B414:C414"/>
    <mergeCell ref="A443:A445"/>
    <mergeCell ref="B443:B445"/>
    <mergeCell ref="C443:C445"/>
    <mergeCell ref="A415:A421"/>
    <mergeCell ref="B415:B421"/>
    <mergeCell ref="C415:C421"/>
    <mergeCell ref="B422:C422"/>
    <mergeCell ref="A423:A425"/>
    <mergeCell ref="B423:B425"/>
    <mergeCell ref="C423:C425"/>
    <mergeCell ref="B426:C426"/>
    <mergeCell ref="A427:A429"/>
    <mergeCell ref="B427:B429"/>
    <mergeCell ref="C427:C429"/>
    <mergeCell ref="B430:C430"/>
    <mergeCell ref="A431:A433"/>
    <mergeCell ref="B431:B433"/>
    <mergeCell ref="C431:C433"/>
    <mergeCell ref="B434:C434"/>
    <mergeCell ref="A435:A441"/>
    <mergeCell ref="B435:B441"/>
    <mergeCell ref="C435:C441"/>
    <mergeCell ref="B442:C442"/>
    <mergeCell ref="B446:C446"/>
    <mergeCell ref="A447:A449"/>
    <mergeCell ref="B447:B449"/>
    <mergeCell ref="C447:C449"/>
    <mergeCell ref="B168:C168"/>
    <mergeCell ref="A169:A173"/>
    <mergeCell ref="B169:B173"/>
    <mergeCell ref="C169:C173"/>
    <mergeCell ref="O170:O172"/>
    <mergeCell ref="B174:C174"/>
    <mergeCell ref="A175:A177"/>
    <mergeCell ref="B175:B177"/>
    <mergeCell ref="C175:C177"/>
    <mergeCell ref="B178:C178"/>
    <mergeCell ref="A179:A181"/>
    <mergeCell ref="B179:B181"/>
    <mergeCell ref="C179:C181"/>
    <mergeCell ref="B182:C182"/>
    <mergeCell ref="A183:A185"/>
    <mergeCell ref="B183:B185"/>
    <mergeCell ref="C183:C185"/>
    <mergeCell ref="B186:C186"/>
    <mergeCell ref="A187:A189"/>
    <mergeCell ref="B187:B189"/>
    <mergeCell ref="B450:C450"/>
    <mergeCell ref="A451:A453"/>
    <mergeCell ref="B451:B453"/>
    <mergeCell ref="C451:C453"/>
    <mergeCell ref="B454:C454"/>
    <mergeCell ref="A455:A457"/>
    <mergeCell ref="B455:B457"/>
    <mergeCell ref="C455:C457"/>
    <mergeCell ref="B458:C458"/>
    <mergeCell ref="A459:A461"/>
    <mergeCell ref="B459:B461"/>
    <mergeCell ref="C459:C461"/>
    <mergeCell ref="B462:C462"/>
    <mergeCell ref="N462:N466"/>
    <mergeCell ref="A463:A465"/>
    <mergeCell ref="B463:B465"/>
    <mergeCell ref="C463:C465"/>
    <mergeCell ref="B466:C466"/>
    <mergeCell ref="A467:A469"/>
    <mergeCell ref="B467:B469"/>
    <mergeCell ref="C467:C469"/>
    <mergeCell ref="A471:A475"/>
    <mergeCell ref="B471:B475"/>
    <mergeCell ref="C471:C475"/>
    <mergeCell ref="N473:N475"/>
    <mergeCell ref="A477:A479"/>
    <mergeCell ref="B477:B479"/>
    <mergeCell ref="C477:C479"/>
    <mergeCell ref="B480:C480"/>
    <mergeCell ref="A481:A483"/>
    <mergeCell ref="B481:B483"/>
    <mergeCell ref="C481:C483"/>
    <mergeCell ref="B484:C484"/>
    <mergeCell ref="A485:A487"/>
    <mergeCell ref="B485:B487"/>
    <mergeCell ref="C485:C487"/>
    <mergeCell ref="B488:C488"/>
    <mergeCell ref="A489:A491"/>
    <mergeCell ref="B489:B491"/>
    <mergeCell ref="C489:C491"/>
    <mergeCell ref="B492:C492"/>
    <mergeCell ref="A493:A495"/>
    <mergeCell ref="B493:B495"/>
    <mergeCell ref="C493:C495"/>
    <mergeCell ref="B496:C496"/>
    <mergeCell ref="A497:A499"/>
    <mergeCell ref="B497:B499"/>
    <mergeCell ref="C497:C499"/>
    <mergeCell ref="B500:C500"/>
    <mergeCell ref="A501:A503"/>
    <mergeCell ref="B501:B503"/>
    <mergeCell ref="C501:C503"/>
    <mergeCell ref="B504:C504"/>
    <mergeCell ref="A505:A507"/>
    <mergeCell ref="B505:B507"/>
    <mergeCell ref="C505:C507"/>
    <mergeCell ref="B508:C508"/>
    <mergeCell ref="A509:A511"/>
    <mergeCell ref="B509:B511"/>
    <mergeCell ref="C509:C511"/>
    <mergeCell ref="B512:C512"/>
    <mergeCell ref="A513:A515"/>
    <mergeCell ref="B513:B515"/>
    <mergeCell ref="C513:C515"/>
    <mergeCell ref="B516:C516"/>
    <mergeCell ref="A517:A521"/>
    <mergeCell ref="B517:B521"/>
    <mergeCell ref="C517:C521"/>
    <mergeCell ref="N518:N520"/>
    <mergeCell ref="B522:C522"/>
    <mergeCell ref="A523:A525"/>
    <mergeCell ref="B523:B525"/>
    <mergeCell ref="C523:C525"/>
    <mergeCell ref="B526:C526"/>
    <mergeCell ref="A527:A529"/>
    <mergeCell ref="B527:B529"/>
    <mergeCell ref="C527:C529"/>
    <mergeCell ref="B530:C530"/>
    <mergeCell ref="A531:A537"/>
    <mergeCell ref="B531:B537"/>
    <mergeCell ref="C531:C537"/>
    <mergeCell ref="B538:C538"/>
    <mergeCell ref="A539:A543"/>
    <mergeCell ref="B539:B543"/>
    <mergeCell ref="C539:C543"/>
    <mergeCell ref="N541:N543"/>
    <mergeCell ref="B544:C544"/>
    <mergeCell ref="A545:A547"/>
    <mergeCell ref="B545:B547"/>
    <mergeCell ref="C545:C547"/>
    <mergeCell ref="B548:C548"/>
    <mergeCell ref="A549:A551"/>
    <mergeCell ref="B549:B551"/>
    <mergeCell ref="C549:C551"/>
    <mergeCell ref="B552:C552"/>
    <mergeCell ref="A553:A555"/>
    <mergeCell ref="B553:B555"/>
    <mergeCell ref="C553:C555"/>
    <mergeCell ref="B556:C556"/>
    <mergeCell ref="A557:A559"/>
    <mergeCell ref="B557:B559"/>
    <mergeCell ref="C557:C559"/>
    <mergeCell ref="B560:C560"/>
    <mergeCell ref="A561:A563"/>
    <mergeCell ref="B561:B563"/>
    <mergeCell ref="C561:C563"/>
    <mergeCell ref="B564:C564"/>
    <mergeCell ref="A565:A567"/>
    <mergeCell ref="B565:B567"/>
    <mergeCell ref="C565:C567"/>
    <mergeCell ref="B568:C568"/>
    <mergeCell ref="A569:A571"/>
    <mergeCell ref="B569:B571"/>
    <mergeCell ref="C569:C571"/>
    <mergeCell ref="B572:C572"/>
    <mergeCell ref="A573:A577"/>
    <mergeCell ref="B573:B577"/>
    <mergeCell ref="C573:C577"/>
    <mergeCell ref="B578:C578"/>
    <mergeCell ref="A579:A581"/>
    <mergeCell ref="B579:B581"/>
    <mergeCell ref="C579:C581"/>
    <mergeCell ref="B582:C582"/>
    <mergeCell ref="A583:A585"/>
    <mergeCell ref="B583:B585"/>
    <mergeCell ref="C583:C585"/>
    <mergeCell ref="B586:C586"/>
    <mergeCell ref="N586:N590"/>
    <mergeCell ref="A587:A589"/>
    <mergeCell ref="B587:B589"/>
    <mergeCell ref="C587:C589"/>
    <mergeCell ref="B590:C590"/>
    <mergeCell ref="A591:A597"/>
    <mergeCell ref="B591:B597"/>
    <mergeCell ref="C591:C597"/>
    <mergeCell ref="B598:C598"/>
    <mergeCell ref="A599:A605"/>
    <mergeCell ref="B599:B605"/>
    <mergeCell ref="C599:C605"/>
    <mergeCell ref="B606:C606"/>
    <mergeCell ref="A607:A609"/>
    <mergeCell ref="B607:B609"/>
    <mergeCell ref="C607:C609"/>
    <mergeCell ref="B610:C610"/>
    <mergeCell ref="A611:A613"/>
    <mergeCell ref="B611:B613"/>
    <mergeCell ref="C611:C613"/>
    <mergeCell ref="B614:C614"/>
    <mergeCell ref="A615:A617"/>
    <mergeCell ref="B615:B617"/>
    <mergeCell ref="C615:C617"/>
    <mergeCell ref="B618:C618"/>
    <mergeCell ref="A619:A623"/>
    <mergeCell ref="B619:B623"/>
    <mergeCell ref="C619:C623"/>
    <mergeCell ref="B624:C624"/>
    <mergeCell ref="A625:A627"/>
    <mergeCell ref="B625:B627"/>
    <mergeCell ref="C625:C627"/>
    <mergeCell ref="B628:C628"/>
    <mergeCell ref="A629:A631"/>
    <mergeCell ref="B629:B631"/>
    <mergeCell ref="C629:C631"/>
    <mergeCell ref="B632:C632"/>
    <mergeCell ref="A633:A635"/>
    <mergeCell ref="B633:B635"/>
    <mergeCell ref="C633:C635"/>
    <mergeCell ref="B636:C636"/>
    <mergeCell ref="A637:A639"/>
    <mergeCell ref="B637:B639"/>
    <mergeCell ref="C637:C639"/>
    <mergeCell ref="B640:C640"/>
    <mergeCell ref="A641:A656"/>
    <mergeCell ref="B641:B656"/>
    <mergeCell ref="C641:C656"/>
    <mergeCell ref="N665:N672"/>
    <mergeCell ref="A666:A668"/>
    <mergeCell ref="B666:B668"/>
    <mergeCell ref="C666:C668"/>
    <mergeCell ref="B669:C669"/>
    <mergeCell ref="A670:A672"/>
    <mergeCell ref="B670:B672"/>
    <mergeCell ref="C670:C672"/>
    <mergeCell ref="B657:C657"/>
    <mergeCell ref="A658:A660"/>
    <mergeCell ref="B658:B660"/>
    <mergeCell ref="C658:C660"/>
    <mergeCell ref="B661:C661"/>
    <mergeCell ref="A662:A664"/>
    <mergeCell ref="B662:B664"/>
    <mergeCell ref="C662:C664"/>
    <mergeCell ref="B665:C665"/>
  </mergeCells>
  <conditionalFormatting sqref="AE21 AE25 AE29 AE33 AE37 AE41 AE45 AE49 AE53 AE57 AE61 AE65 AE69 AE73 AE77 AE81 AE85 AE89 AE93 AE97 AE101 AE105 AE109 AE113 AE117 AE125 AE129 AE133 AE137 AE141 AE145 AE149 AE153 AE157 AE161 AE165 AE23 AE27 AE31 AE35 AE39 AE43 AE47 AE51 AE55 AE59 AE63 AE67 AE71 AE75 AE79 AE83 AE87 AE91 AE95 AE99 AE103 AE107 AE111 AE115 AE119 AE127 AE131 AE135 AE139 AE143 AE147 AE151 AE155 AE159 AE163 AE167 Y23 Y27 Y31 Y35 Y39 Y43 Y47 Y51 Y55 Y59 Y63 Y67 Y71 Y75 Y79 Y83 Y87 Y91 Y95 Y99 Y103 Y107 Y111 Y115 Y119 Y127 Y131 Y135 Y139 Y143 Y147 Y151 Y155 Y159 Y163 Y167 Y21 Y25 Y29 Y33 Y37 Y41 Y45 Y49 Y53 Y57 Y61 Y65 Y69 Y73 Y77 Y81 Y85 Y89 Y93 Y97 Y101 Y105 Y109 Y113 Y117 Y125 Y129 Y133 Y137 Y141 Y145 Y149 Y153 Y157 Y161 Y165 M23 M27 M31 M35 M39 M43 M47 M51 M55 M59 M63 M67 M71 M75 M79 M83 M87 M91 M95 M99 M103 M107 M111 M115 M119 M127 M131 M135 M139 M143 M147 M151 M155 M159 M163 M167 M21 M25 M29 M33 M37 M41 M45 M49 M53 M57 M61 M65 M69 M73 M77 M81 M85 M89 M93 M97 M101 M105 M109 M113 M117 M125 M129 M133 M137 M141 M145 M149 M153 M157 M161 M165">
    <cfRule type="cellIs" dxfId="846" priority="1356" operator="between">
      <formula>399.999</formula>
      <formula>499.999</formula>
    </cfRule>
    <cfRule type="cellIs" dxfId="845" priority="1556" operator="between">
      <formula>1</formula>
      <formula>499.9999</formula>
    </cfRule>
  </conditionalFormatting>
  <conditionalFormatting sqref="J22 J30 J38 J46 J54 J62 J70 J78 J86 J94 J102 J110 J118 J130 J138 J146 J154 J162 J26 J34 J42 J50 J58 J66 J74 J82 J90 J98 J106 J114 J126 J134 J142 J150 J158 J166">
    <cfRule type="cellIs" dxfId="844" priority="1554" operator="greaterThan">
      <formula>100</formula>
    </cfRule>
    <cfRule type="cellIs" dxfId="843" priority="1555" operator="between">
      <formula>96</formula>
      <formula>100</formula>
    </cfRule>
  </conditionalFormatting>
  <conditionalFormatting sqref="V26 V34 V42 V50 V58 V66 V74 V82 V90 V98 V106 V114 V126 V134 V142 V150 V158 V166">
    <cfRule type="cellIs" dxfId="842" priority="1552" operator="greaterThan">
      <formula>100</formula>
    </cfRule>
    <cfRule type="cellIs" dxfId="841" priority="1553" operator="between">
      <formula>96</formula>
      <formula>100</formula>
    </cfRule>
  </conditionalFormatting>
  <conditionalFormatting sqref="V22 V30 V38 V46 V54 V62 V70 V78 V86 V94 V102 V110 V118 V130 V138 V146 V154 V162">
    <cfRule type="cellIs" dxfId="840" priority="1550" operator="greaterThan">
      <formula>100</formula>
    </cfRule>
    <cfRule type="cellIs" dxfId="839" priority="1551" operator="between">
      <formula>96</formula>
      <formula>100</formula>
    </cfRule>
  </conditionalFormatting>
  <conditionalFormatting sqref="AB26 AB34 AB42 AB50 AB58 AB66 AB74 AB82 AB90 AB98 AB106 AB114 AB126 AB134 AB142 AB150 AB158 AB166">
    <cfRule type="cellIs" dxfId="838" priority="1546" operator="greaterThan">
      <formula>130</formula>
    </cfRule>
    <cfRule type="cellIs" dxfId="837" priority="1547" operator="between">
      <formula>126</formula>
      <formula>130</formula>
    </cfRule>
  </conditionalFormatting>
  <conditionalFormatting sqref="AB22 AB30 AB38 AB46 AB54 AB62 AB70 AB78 AB86 AB94 AB102 AB110 AB118 AB130 AB138 AB146 AB154 AB162">
    <cfRule type="cellIs" dxfId="836" priority="1540" operator="greaterThan">
      <formula>130</formula>
    </cfRule>
    <cfRule type="cellIs" dxfId="835" priority="1541" operator="between">
      <formula>126</formula>
      <formula>130</formula>
    </cfRule>
  </conditionalFormatting>
  <conditionalFormatting sqref="X25 X33 X41 X49 X57 X65 X73 X81 X89 X97 X105 X113 X125 X133 X141 X149 X157 X165 X27 X35 X43 X51 X59 X67 X75 X83 X91 X99 X107 X115 X127 X135 X143 X151 X159 X167 X21 X29 X37 X45 X53 X61 X69 X77 X85 X93 X101 X109 X117 X129 X137 X145 X153 X161 X23 X31 X39 X47 X55 X63 X71 X79 X87 X95 X103 X111 X119 X131 X139 X147 X155 X163 AD21 AD29 AD37 AD45 AD53 AD61 AD69 AD77 AD85 AD93 AD101 AD109 AD117 AD129 AD137 AD145 AD153 AD161 AD23 AD31 AD39 AD47 AD55 AD63 AD71 AD79 AD87 AD95 AD103 AD111 AD119 AD131 AD139 AD147 AD155 AD163 AD27 AD35 AD43 AD51 AD59 AD67 AD75 AD83 AD91 AD99 AD107 AD115 AD127 AD135 AD143 AD151 AD159 AD167 AD25 AD33 AD41 AD49 AD57 AD65 AD73 AD81 AD89 AD97 AD105 AD113 AD125 AD133 AD141 AD149 AD157 AD165">
    <cfRule type="cellIs" dxfId="834" priority="1537" operator="between">
      <formula>0.0000000001</formula>
      <formula>6.999999999</formula>
    </cfRule>
  </conditionalFormatting>
  <conditionalFormatting sqref="AE5 AE9 AE7 AE11 Y7 Y11 Y5 Y9 M7 M11 M5 M9">
    <cfRule type="cellIs" dxfId="833" priority="1401" operator="between">
      <formula>1</formula>
      <formula>499.9999</formula>
    </cfRule>
  </conditionalFormatting>
  <conditionalFormatting sqref="J10 J6">
    <cfRule type="cellIs" dxfId="832" priority="1399" operator="greaterThan">
      <formula>100</formula>
    </cfRule>
    <cfRule type="cellIs" dxfId="831" priority="1400" operator="between">
      <formula>96</formula>
      <formula>100</formula>
    </cfRule>
  </conditionalFormatting>
  <conditionalFormatting sqref="V6">
    <cfRule type="cellIs" dxfId="830" priority="1397" operator="greaterThan">
      <formula>100</formula>
    </cfRule>
    <cfRule type="cellIs" dxfId="829" priority="1398" operator="between">
      <formula>96</formula>
      <formula>100</formula>
    </cfRule>
  </conditionalFormatting>
  <conditionalFormatting sqref="V10">
    <cfRule type="cellIs" dxfId="828" priority="1395" operator="greaterThan">
      <formula>100</formula>
    </cfRule>
    <cfRule type="cellIs" dxfId="827" priority="1396" operator="between">
      <formula>96</formula>
      <formula>100</formula>
    </cfRule>
  </conditionalFormatting>
  <conditionalFormatting sqref="AB6">
    <cfRule type="cellIs" dxfId="826" priority="1393" operator="greaterThan">
      <formula>130</formula>
    </cfRule>
    <cfRule type="cellIs" dxfId="825" priority="1394" operator="between">
      <formula>126</formula>
      <formula>130</formula>
    </cfRule>
  </conditionalFormatting>
  <conditionalFormatting sqref="AB10">
    <cfRule type="cellIs" dxfId="824" priority="1389" operator="greaterThan">
      <formula>130</formula>
    </cfRule>
    <cfRule type="cellIs" dxfId="823" priority="1390" operator="between">
      <formula>126</formula>
      <formula>130</formula>
    </cfRule>
  </conditionalFormatting>
  <conditionalFormatting sqref="X5 X7 X9 X11 AD9 AD11 AD7 AD5">
    <cfRule type="cellIs" dxfId="822" priority="1386" operator="between">
      <formula>0.0000000001</formula>
      <formula>6.999999999</formula>
    </cfRule>
  </conditionalFormatting>
  <conditionalFormatting sqref="AD13">
    <cfRule type="cellIs" dxfId="821" priority="1294" operator="between">
      <formula>0.0000000001</formula>
      <formula>6.999999999</formula>
    </cfRule>
  </conditionalFormatting>
  <conditionalFormatting sqref="AD19">
    <cfRule type="cellIs" dxfId="820" priority="1298" operator="between">
      <formula>0.0000000001</formula>
      <formula>6.999999999</formula>
    </cfRule>
  </conditionalFormatting>
  <conditionalFormatting sqref="AE13">
    <cfRule type="cellIs" dxfId="819" priority="1297" operator="between">
      <formula>1</formula>
      <formula>499.9999</formula>
    </cfRule>
  </conditionalFormatting>
  <conditionalFormatting sqref="X15">
    <cfRule type="cellIs" dxfId="818" priority="1312" operator="between">
      <formula>0.0000000001</formula>
      <formula>6.999999999</formula>
    </cfRule>
  </conditionalFormatting>
  <conditionalFormatting sqref="AE15">
    <cfRule type="cellIs" dxfId="817" priority="1315" operator="between">
      <formula>1</formula>
      <formula>499.9999</formula>
    </cfRule>
  </conditionalFormatting>
  <conditionalFormatting sqref="AD15">
    <cfRule type="cellIs" dxfId="816" priority="1314" operator="between">
      <formula>0.0000000001</formula>
      <formula>6.999999999</formula>
    </cfRule>
  </conditionalFormatting>
  <conditionalFormatting sqref="Y15">
    <cfRule type="cellIs" dxfId="815" priority="1313" operator="between">
      <formula>1</formula>
      <formula>499.9999</formula>
    </cfRule>
  </conditionalFormatting>
  <conditionalFormatting sqref="AE19">
    <cfRule type="cellIs" dxfId="814" priority="1301" operator="between">
      <formula>1</formula>
      <formula>499.9999</formula>
    </cfRule>
  </conditionalFormatting>
  <conditionalFormatting sqref="AB18">
    <cfRule type="cellIs" dxfId="813" priority="1299" operator="greaterThan">
      <formula>130</formula>
    </cfRule>
    <cfRule type="cellIs" dxfId="812" priority="1300" operator="between">
      <formula>126</formula>
      <formula>130</formula>
    </cfRule>
  </conditionalFormatting>
  <conditionalFormatting sqref="AB14">
    <cfRule type="cellIs" dxfId="811" priority="1295" operator="greaterThan">
      <formula>130</formula>
    </cfRule>
    <cfRule type="cellIs" dxfId="810" priority="1296" operator="between">
      <formula>126</formula>
      <formula>130</formula>
    </cfRule>
  </conditionalFormatting>
  <conditionalFormatting sqref="X19">
    <cfRule type="cellIs" dxfId="809" priority="1290" operator="between">
      <formula>0.0000000001</formula>
      <formula>6.999999999</formula>
    </cfRule>
  </conditionalFormatting>
  <conditionalFormatting sqref="Y19">
    <cfRule type="cellIs" dxfId="808" priority="1293" operator="between">
      <formula>1</formula>
      <formula>499.9999</formula>
    </cfRule>
  </conditionalFormatting>
  <conditionalFormatting sqref="V18">
    <cfRule type="cellIs" dxfId="807" priority="1291" operator="greaterThan">
      <formula>100</formula>
    </cfRule>
    <cfRule type="cellIs" dxfId="806" priority="1292" operator="between">
      <formula>96</formula>
      <formula>100</formula>
    </cfRule>
  </conditionalFormatting>
  <conditionalFormatting sqref="X13">
    <cfRule type="cellIs" dxfId="805" priority="1286" operator="between">
      <formula>0.0000000001</formula>
      <formula>6.999999999</formula>
    </cfRule>
  </conditionalFormatting>
  <conditionalFormatting sqref="Y13">
    <cfRule type="cellIs" dxfId="804" priority="1289" operator="between">
      <formula>1</formula>
      <formula>499.9999</formula>
    </cfRule>
  </conditionalFormatting>
  <conditionalFormatting sqref="V14">
    <cfRule type="cellIs" dxfId="803" priority="1287" operator="greaterThan">
      <formula>100</formula>
    </cfRule>
    <cfRule type="cellIs" dxfId="802" priority="1288" operator="between">
      <formula>96</formula>
      <formula>100</formula>
    </cfRule>
  </conditionalFormatting>
  <conditionalFormatting sqref="L15">
    <cfRule type="cellIs" dxfId="801" priority="1563" operator="between">
      <formula>0.0000000001</formula>
      <formula>6.999999999</formula>
    </cfRule>
  </conditionalFormatting>
  <conditionalFormatting sqref="AE121 AE123 Y123 Y121 M123 M121">
    <cfRule type="cellIs" dxfId="800" priority="1262" operator="between">
      <formula>399.999</formula>
      <formula>499.999</formula>
    </cfRule>
    <cfRule type="cellIs" dxfId="799" priority="1270" operator="between">
      <formula>1</formula>
      <formula>499.9999</formula>
    </cfRule>
  </conditionalFormatting>
  <conditionalFormatting sqref="J122">
    <cfRule type="cellIs" dxfId="798" priority="1268" operator="greaterThan">
      <formula>100</formula>
    </cfRule>
    <cfRule type="cellIs" dxfId="797" priority="1269" operator="between">
      <formula>96</formula>
      <formula>100</formula>
    </cfRule>
  </conditionalFormatting>
  <conditionalFormatting sqref="V122">
    <cfRule type="cellIs" dxfId="796" priority="1266" operator="greaterThan">
      <formula>100</formula>
    </cfRule>
    <cfRule type="cellIs" dxfId="795" priority="1267" operator="between">
      <formula>96</formula>
      <formula>100</formula>
    </cfRule>
  </conditionalFormatting>
  <conditionalFormatting sqref="AB122">
    <cfRule type="cellIs" dxfId="794" priority="1264" operator="greaterThan">
      <formula>130</formula>
    </cfRule>
    <cfRule type="cellIs" dxfId="793" priority="1265" operator="between">
      <formula>126</formula>
      <formula>130</formula>
    </cfRule>
  </conditionalFormatting>
  <conditionalFormatting sqref="X121 X123 AD121 AD123">
    <cfRule type="cellIs" dxfId="792" priority="1263" operator="between">
      <formula>0.0000000001</formula>
      <formula>6.999999999</formula>
    </cfRule>
  </conditionalFormatting>
  <conditionalFormatting sqref="AE179 AE183 AE187 AE191 AE195 AE199 AE203 AE207 AE215 AE219 AE223 AE227 AE231 AE235 AE241 AE245 AE249 AE253 AE257 AE261 AE265 AE269 AE273 AE181 AE185 AE189 AE193 AE197 AE201 AE205 AE209 AE211 AE213 AE217 AE221 AE225 AE229 AE233 AE237 AE239 AE243 AE247 AE251 AE255 AE259 AE263 AE267 AE271 AE275 Y181 Y185 Y189 Y193 Y197 Y201 Y205 Y213 Y217 Y221 Y225 Y229 Y233 Y237 Y239 Y243 Y247 Y251 Y255 Y259 Y263 Y267 Y271 Y275 Y179 Y183 Y187 Y191 Y195 Y199 Y203 Y207 Y209 Y211 Y215 Y219 Y223 Y227 Y231 Y235 Y241 Y245 Y249 Y253 Y257 Y261 Y265 Y269 Y273 M181 M185 M189 M193 M197 M201 M205 M213 M217 M221 M225 M229 M233 M237 M239 M243 M247 M251 M255 M259 M263 M267 M271 M275 M179 M183 M187 M191 M195 M199 M203 M207 M209 M211 M215 M219 M223 M227 M231 M235 M241 M245 M249 M253 M257 M261 M265 M269 M273">
    <cfRule type="cellIs" dxfId="791" priority="1158" operator="between">
      <formula>399.999</formula>
      <formula>499.999</formula>
    </cfRule>
    <cfRule type="cellIs" dxfId="790" priority="1188" operator="between">
      <formula>1</formula>
      <formula>499.9999</formula>
    </cfRule>
  </conditionalFormatting>
  <conditionalFormatting sqref="J180 J188 J192 J200 J208 J212 J220 J228 J232 J238 J246 J254 J262 J270 J184 J196 J204 J210 J216 J224 J236 J242 J250 J258 J266 J274">
    <cfRule type="cellIs" dxfId="789" priority="1186" operator="greaterThan">
      <formula>100</formula>
    </cfRule>
    <cfRule type="cellIs" dxfId="788" priority="1187" operator="between">
      <formula>96</formula>
      <formula>100</formula>
    </cfRule>
  </conditionalFormatting>
  <conditionalFormatting sqref="V184 V196 V204 V210 V216 V224 V236 V242 V250 V258 V266 V274">
    <cfRule type="cellIs" dxfId="787" priority="1184" operator="greaterThan">
      <formula>100</formula>
    </cfRule>
    <cfRule type="cellIs" dxfId="786" priority="1185" operator="between">
      <formula>96</formula>
      <formula>100</formula>
    </cfRule>
  </conditionalFormatting>
  <conditionalFormatting sqref="V180 V188 V192 V200 V208 V212 V220 V228 V232 V238 V246 V254 V262 V270">
    <cfRule type="cellIs" dxfId="785" priority="1182" operator="greaterThan">
      <formula>100</formula>
    </cfRule>
    <cfRule type="cellIs" dxfId="784" priority="1183" operator="between">
      <formula>96</formula>
      <formula>100</formula>
    </cfRule>
  </conditionalFormatting>
  <conditionalFormatting sqref="AB184 AB196 AB204 AB210 AB216 AB224 AB236 AB242 AB250 AB258 AB266 AB274">
    <cfRule type="cellIs" dxfId="783" priority="1180" operator="greaterThan">
      <formula>130</formula>
    </cfRule>
    <cfRule type="cellIs" dxfId="782" priority="1181" operator="between">
      <formula>126</formula>
      <formula>130</formula>
    </cfRule>
  </conditionalFormatting>
  <conditionalFormatting sqref="AB180 AB188 AB192 AB200 AB208 AB212 AB220 AB228 AB232 AB238 AB246 AB254 AB262 AB270">
    <cfRule type="cellIs" dxfId="781" priority="1178" operator="greaterThan">
      <formula>130</formula>
    </cfRule>
    <cfRule type="cellIs" dxfId="780" priority="1179" operator="between">
      <formula>126</formula>
      <formula>130</formula>
    </cfRule>
  </conditionalFormatting>
  <conditionalFormatting sqref="X183 X195 X203 X215 X223 X235 X241 X249 X257 X265 X273 X185 X197 X205 X217 X225 X237 X243 X251 X259 X267 X275 X179 X187 X191 X199 X207 X211 X219 X227 X231 X245 X253 X261 X269 X181 X189 X193 X201 X209 X213 X221 X229 X233 X239 X247 X255 X263 X271 AD179 AD187 AD191 AD199 AD207 AD219 AD227 AD231 AD245 AD253 AD261 AD269 AD181 AD189 AD193 AD201 AD213 AD221 AD229 AD233 AD239 AD247 AD255 AD263 AD271 AD185 AD197 AD205 AD211 AD217 AD225 AD237 AD243 AD251 AD259 AD267 AD275 AD183 AD195 AD203 AD209 AD215 AD223 AD235 AD241 AD249 AD257 AD265 AD273">
    <cfRule type="cellIs" dxfId="779" priority="1177" operator="between">
      <formula>0.0000000001</formula>
      <formula>6.999999999</formula>
    </cfRule>
  </conditionalFormatting>
  <conditionalFormatting sqref="J172 J170">
    <cfRule type="cellIs" dxfId="778" priority="1174" operator="greaterThan">
      <formula>100</formula>
    </cfRule>
    <cfRule type="cellIs" dxfId="777" priority="1175" operator="between">
      <formula>96</formula>
      <formula>100</formula>
    </cfRule>
  </conditionalFormatting>
  <conditionalFormatting sqref="V170">
    <cfRule type="cellIs" dxfId="776" priority="1172" operator="greaterThan">
      <formula>100</formula>
    </cfRule>
    <cfRule type="cellIs" dxfId="775" priority="1173" operator="between">
      <formula>96</formula>
      <formula>100</formula>
    </cfRule>
  </conditionalFormatting>
  <conditionalFormatting sqref="V172">
    <cfRule type="cellIs" dxfId="774" priority="1170" operator="greaterThan">
      <formula>100</formula>
    </cfRule>
    <cfRule type="cellIs" dxfId="773" priority="1171" operator="between">
      <formula>96</formula>
      <formula>100</formula>
    </cfRule>
  </conditionalFormatting>
  <conditionalFormatting sqref="AB170">
    <cfRule type="cellIs" dxfId="772" priority="1168" operator="greaterThan">
      <formula>130</formula>
    </cfRule>
    <cfRule type="cellIs" dxfId="771" priority="1169" operator="between">
      <formula>126</formula>
      <formula>130</formula>
    </cfRule>
  </conditionalFormatting>
  <conditionalFormatting sqref="AB172">
    <cfRule type="cellIs" dxfId="770" priority="1166" operator="greaterThan">
      <formula>130</formula>
    </cfRule>
    <cfRule type="cellIs" dxfId="769" priority="1167" operator="between">
      <formula>126</formula>
      <formula>130</formula>
    </cfRule>
  </conditionalFormatting>
  <conditionalFormatting sqref="X169 X173 AD173 AD169">
    <cfRule type="cellIs" dxfId="768" priority="1165" operator="between">
      <formula>0.0000000001</formula>
      <formula>6.999999999</formula>
    </cfRule>
  </conditionalFormatting>
  <conditionalFormatting sqref="AD175">
    <cfRule type="cellIs" dxfId="767" priority="1154" operator="between">
      <formula>0.0000000001</formula>
      <formula>6.999999999</formula>
    </cfRule>
  </conditionalFormatting>
  <conditionalFormatting sqref="AB176">
    <cfRule type="cellIs" dxfId="766" priority="1155" operator="greaterThan">
      <formula>130</formula>
    </cfRule>
    <cfRule type="cellIs" dxfId="765" priority="1156" operator="between">
      <formula>126</formula>
      <formula>130</formula>
    </cfRule>
  </conditionalFormatting>
  <conditionalFormatting sqref="X175">
    <cfRule type="cellIs" dxfId="764" priority="1151" operator="between">
      <formula>0.0000000001</formula>
      <formula>6.999999999</formula>
    </cfRule>
  </conditionalFormatting>
  <conditionalFormatting sqref="V176">
    <cfRule type="cellIs" dxfId="763" priority="1152" operator="greaterThan">
      <formula>100</formula>
    </cfRule>
    <cfRule type="cellIs" dxfId="762" priority="1153" operator="between">
      <formula>96</formula>
      <formula>100</formula>
    </cfRule>
  </conditionalFormatting>
  <conditionalFormatting sqref="Y169">
    <cfRule type="cellIs" dxfId="761" priority="1149" operator="between">
      <formula>399.999</formula>
      <formula>499.999</formula>
    </cfRule>
    <cfRule type="cellIs" dxfId="760" priority="1150" operator="between">
      <formula>1</formula>
      <formula>499.9999</formula>
    </cfRule>
  </conditionalFormatting>
  <conditionalFormatting sqref="M171">
    <cfRule type="cellIs" dxfId="759" priority="1137" operator="between">
      <formula>399.999</formula>
      <formula>499.999</formula>
    </cfRule>
    <cfRule type="cellIs" dxfId="758" priority="1138" operator="between">
      <formula>1</formula>
      <formula>499.9999</formula>
    </cfRule>
  </conditionalFormatting>
  <conditionalFormatting sqref="AE169">
    <cfRule type="cellIs" dxfId="757" priority="1147" operator="between">
      <formula>399.999</formula>
      <formula>499.999</formula>
    </cfRule>
    <cfRule type="cellIs" dxfId="756" priority="1148" operator="between">
      <formula>1</formula>
      <formula>499.9999</formula>
    </cfRule>
  </conditionalFormatting>
  <conditionalFormatting sqref="M173">
    <cfRule type="cellIs" dxfId="755" priority="1145" operator="between">
      <formula>399.999</formula>
      <formula>499.999</formula>
    </cfRule>
    <cfRule type="cellIs" dxfId="754" priority="1146" operator="between">
      <formula>1</formula>
      <formula>499.9999</formula>
    </cfRule>
  </conditionalFormatting>
  <conditionalFormatting sqref="Y173">
    <cfRule type="cellIs" dxfId="753" priority="1143" operator="between">
      <formula>399.999</formula>
      <formula>499.999</formula>
    </cfRule>
    <cfRule type="cellIs" dxfId="752" priority="1144" operator="between">
      <formula>1</formula>
      <formula>499.9999</formula>
    </cfRule>
  </conditionalFormatting>
  <conditionalFormatting sqref="AE173">
    <cfRule type="cellIs" dxfId="751" priority="1141" operator="between">
      <formula>399.999</formula>
      <formula>499.999</formula>
    </cfRule>
    <cfRule type="cellIs" dxfId="750" priority="1142" operator="between">
      <formula>1</formula>
      <formula>499.9999</formula>
    </cfRule>
  </conditionalFormatting>
  <conditionalFormatting sqref="M169">
    <cfRule type="cellIs" dxfId="749" priority="1139" operator="between">
      <formula>399.999</formula>
      <formula>499.999</formula>
    </cfRule>
    <cfRule type="cellIs" dxfId="748" priority="1140" operator="between">
      <formula>1</formula>
      <formula>499.9999</formula>
    </cfRule>
  </conditionalFormatting>
  <conditionalFormatting sqref="M177">
    <cfRule type="cellIs" dxfId="747" priority="1131" operator="between">
      <formula>399.999</formula>
      <formula>499.999</formula>
    </cfRule>
    <cfRule type="cellIs" dxfId="746" priority="1132" operator="between">
      <formula>1</formula>
      <formula>499.9999</formula>
    </cfRule>
  </conditionalFormatting>
  <conditionalFormatting sqref="X177">
    <cfRule type="cellIs" dxfId="745" priority="1130" operator="between">
      <formula>0.0000000001</formula>
      <formula>6.999999999</formula>
    </cfRule>
  </conditionalFormatting>
  <conditionalFormatting sqref="Y177">
    <cfRule type="cellIs" dxfId="744" priority="1128" operator="between">
      <formula>399.999</formula>
      <formula>499.999</formula>
    </cfRule>
    <cfRule type="cellIs" dxfId="743" priority="1129" operator="between">
      <formula>1</formula>
      <formula>499.9999</formula>
    </cfRule>
  </conditionalFormatting>
  <conditionalFormatting sqref="AD177">
    <cfRule type="cellIs" dxfId="742" priority="1127" operator="between">
      <formula>0.0000000001</formula>
      <formula>6.999999999</formula>
    </cfRule>
  </conditionalFormatting>
  <conditionalFormatting sqref="AE177">
    <cfRule type="cellIs" dxfId="741" priority="1125" operator="between">
      <formula>399.999</formula>
      <formula>499.999</formula>
    </cfRule>
    <cfRule type="cellIs" dxfId="740" priority="1126" operator="between">
      <formula>1</formula>
      <formula>499.9999</formula>
    </cfRule>
  </conditionalFormatting>
  <conditionalFormatting sqref="AE175">
    <cfRule type="cellIs" dxfId="739" priority="1119" operator="between">
      <formula>399.999</formula>
      <formula>499.999</formula>
    </cfRule>
    <cfRule type="cellIs" dxfId="738" priority="1120" operator="between">
      <formula>1</formula>
      <formula>499.9999</formula>
    </cfRule>
  </conditionalFormatting>
  <conditionalFormatting sqref="M175">
    <cfRule type="cellIs" dxfId="737" priority="1123" operator="between">
      <formula>399.999</formula>
      <formula>499.999</formula>
    </cfRule>
    <cfRule type="cellIs" dxfId="736" priority="1124" operator="between">
      <formula>1</formula>
      <formula>499.9999</formula>
    </cfRule>
  </conditionalFormatting>
  <conditionalFormatting sqref="Y175">
    <cfRule type="cellIs" dxfId="735" priority="1121" operator="between">
      <formula>399.999</formula>
      <formula>499.999</formula>
    </cfRule>
    <cfRule type="cellIs" dxfId="734" priority="1122" operator="between">
      <formula>1</formula>
      <formula>499.9999</formula>
    </cfRule>
  </conditionalFormatting>
  <conditionalFormatting sqref="AE277 Y277 M277">
    <cfRule type="cellIs" dxfId="733" priority="1110" operator="between">
      <formula>399.999</formula>
      <formula>499.999</formula>
    </cfRule>
    <cfRule type="cellIs" dxfId="732" priority="1118" operator="between">
      <formula>1</formula>
      <formula>499.9999</formula>
    </cfRule>
  </conditionalFormatting>
  <conditionalFormatting sqref="J278">
    <cfRule type="cellIs" dxfId="731" priority="1116" operator="greaterThan">
      <formula>100</formula>
    </cfRule>
    <cfRule type="cellIs" dxfId="730" priority="1117" operator="between">
      <formula>96</formula>
      <formula>100</formula>
    </cfRule>
  </conditionalFormatting>
  <conditionalFormatting sqref="V278">
    <cfRule type="cellIs" dxfId="729" priority="1114" operator="greaterThan">
      <formula>100</formula>
    </cfRule>
    <cfRule type="cellIs" dxfId="728" priority="1115" operator="between">
      <formula>96</formula>
      <formula>100</formula>
    </cfRule>
  </conditionalFormatting>
  <conditionalFormatting sqref="AB278">
    <cfRule type="cellIs" dxfId="727" priority="1112" operator="greaterThan">
      <formula>130</formula>
    </cfRule>
    <cfRule type="cellIs" dxfId="726" priority="1113" operator="between">
      <formula>126</formula>
      <formula>130</formula>
    </cfRule>
  </conditionalFormatting>
  <conditionalFormatting sqref="X277 AD277">
    <cfRule type="cellIs" dxfId="725" priority="1111" operator="between">
      <formula>0.0000000001</formula>
      <formula>6.999999999</formula>
    </cfRule>
  </conditionalFormatting>
  <conditionalFormatting sqref="X279 AD279">
    <cfRule type="cellIs" dxfId="724" priority="1109" operator="between">
      <formula>0.0000000001</formula>
      <formula>6.999999999</formula>
    </cfRule>
  </conditionalFormatting>
  <conditionalFormatting sqref="AE281 Y281 M281">
    <cfRule type="cellIs" dxfId="723" priority="1100" operator="between">
      <formula>399.999</formula>
      <formula>499.999</formula>
    </cfRule>
    <cfRule type="cellIs" dxfId="722" priority="1108" operator="between">
      <formula>1</formula>
      <formula>499.9999</formula>
    </cfRule>
  </conditionalFormatting>
  <conditionalFormatting sqref="J280">
    <cfRule type="cellIs" dxfId="721" priority="1106" operator="greaterThan">
      <formula>100</formula>
    </cfRule>
    <cfRule type="cellIs" dxfId="720" priority="1107" operator="between">
      <formula>96</formula>
      <formula>100</formula>
    </cfRule>
  </conditionalFormatting>
  <conditionalFormatting sqref="V280">
    <cfRule type="cellIs" dxfId="719" priority="1104" operator="greaterThan">
      <formula>100</formula>
    </cfRule>
    <cfRule type="cellIs" dxfId="718" priority="1105" operator="between">
      <formula>96</formula>
      <formula>100</formula>
    </cfRule>
  </conditionalFormatting>
  <conditionalFormatting sqref="AB280">
    <cfRule type="cellIs" dxfId="717" priority="1102" operator="greaterThan">
      <formula>130</formula>
    </cfRule>
    <cfRule type="cellIs" dxfId="716" priority="1103" operator="between">
      <formula>126</formula>
      <formula>130</formula>
    </cfRule>
  </conditionalFormatting>
  <conditionalFormatting sqref="X281 AD281">
    <cfRule type="cellIs" dxfId="715" priority="1101" operator="between">
      <formula>0.0000000001</formula>
      <formula>6.999999999</formula>
    </cfRule>
  </conditionalFormatting>
  <conditionalFormatting sqref="AE283 Y283 M285 M283">
    <cfRule type="cellIs" dxfId="714" priority="1090" operator="between">
      <formula>399.999</formula>
      <formula>499.999</formula>
    </cfRule>
    <cfRule type="cellIs" dxfId="713" priority="1098" operator="between">
      <formula>1</formula>
      <formula>499.9999</formula>
    </cfRule>
  </conditionalFormatting>
  <conditionalFormatting sqref="J284">
    <cfRule type="cellIs" dxfId="712" priority="1096" operator="greaterThan">
      <formula>100</formula>
    </cfRule>
    <cfRule type="cellIs" dxfId="711" priority="1097" operator="between">
      <formula>96</formula>
      <formula>100</formula>
    </cfRule>
  </conditionalFormatting>
  <conditionalFormatting sqref="V284">
    <cfRule type="cellIs" dxfId="710" priority="1094" operator="greaterThan">
      <formula>100</formula>
    </cfRule>
    <cfRule type="cellIs" dxfId="709" priority="1095" operator="between">
      <formula>96</formula>
      <formula>100</formula>
    </cfRule>
  </conditionalFormatting>
  <conditionalFormatting sqref="AB284">
    <cfRule type="cellIs" dxfId="708" priority="1092" operator="greaterThan">
      <formula>130</formula>
    </cfRule>
    <cfRule type="cellIs" dxfId="707" priority="1093" operator="between">
      <formula>126</formula>
      <formula>130</formula>
    </cfRule>
  </conditionalFormatting>
  <conditionalFormatting sqref="X283 AD283">
    <cfRule type="cellIs" dxfId="706" priority="1091" operator="between">
      <formula>0.0000000001</formula>
      <formula>6.999999999</formula>
    </cfRule>
  </conditionalFormatting>
  <conditionalFormatting sqref="M287">
    <cfRule type="cellIs" dxfId="705" priority="1086" operator="between">
      <formula>399.999</formula>
      <formula>499.999</formula>
    </cfRule>
    <cfRule type="cellIs" dxfId="704" priority="1089" operator="between">
      <formula>1</formula>
      <formula>499.9999</formula>
    </cfRule>
  </conditionalFormatting>
  <conditionalFormatting sqref="J286">
    <cfRule type="cellIs" dxfId="703" priority="1087" operator="greaterThan">
      <formula>100</formula>
    </cfRule>
    <cfRule type="cellIs" dxfId="702" priority="1088" operator="between">
      <formula>96</formula>
      <formula>100</formula>
    </cfRule>
  </conditionalFormatting>
  <conditionalFormatting sqref="AE289 AE291 Y291 Y289 M291 M289">
    <cfRule type="cellIs" dxfId="701" priority="1073" operator="between">
      <formula>399.999</formula>
      <formula>499.999</formula>
    </cfRule>
    <cfRule type="cellIs" dxfId="700" priority="1082" operator="between">
      <formula>1</formula>
      <formula>499.9999</formula>
    </cfRule>
  </conditionalFormatting>
  <conditionalFormatting sqref="J290">
    <cfRule type="cellIs" dxfId="699" priority="1080" operator="greaterThan">
      <formula>100</formula>
    </cfRule>
    <cfRule type="cellIs" dxfId="698" priority="1081" operator="between">
      <formula>96</formula>
      <formula>100</formula>
    </cfRule>
  </conditionalFormatting>
  <conditionalFormatting sqref="V290">
    <cfRule type="cellIs" dxfId="697" priority="1078" operator="greaterThan">
      <formula>100</formula>
    </cfRule>
    <cfRule type="cellIs" dxfId="696" priority="1079" operator="between">
      <formula>96</formula>
      <formula>100</formula>
    </cfRule>
  </conditionalFormatting>
  <conditionalFormatting sqref="AB290">
    <cfRule type="cellIs" dxfId="695" priority="1076" operator="greaterThan">
      <formula>130</formula>
    </cfRule>
    <cfRule type="cellIs" dxfId="694" priority="1077" operator="between">
      <formula>126</formula>
      <formula>130</formula>
    </cfRule>
  </conditionalFormatting>
  <conditionalFormatting sqref="X289 X291 AD291 AD289">
    <cfRule type="cellIs" dxfId="693" priority="1075" operator="between">
      <formula>0.0000000001</formula>
      <formula>6.999999999</formula>
    </cfRule>
  </conditionalFormatting>
  <conditionalFormatting sqref="AE293 AE295 Y295 Y293 M295 M293">
    <cfRule type="cellIs" dxfId="692" priority="1060" operator="between">
      <formula>399.999</formula>
      <formula>499.999</formula>
    </cfRule>
    <cfRule type="cellIs" dxfId="691" priority="1069" operator="between">
      <formula>1</formula>
      <formula>499.9999</formula>
    </cfRule>
  </conditionalFormatting>
  <conditionalFormatting sqref="J294">
    <cfRule type="cellIs" dxfId="690" priority="1067" operator="greaterThan">
      <formula>100</formula>
    </cfRule>
    <cfRule type="cellIs" dxfId="689" priority="1068" operator="between">
      <formula>96</formula>
      <formula>100</formula>
    </cfRule>
  </conditionalFormatting>
  <conditionalFormatting sqref="V294">
    <cfRule type="cellIs" dxfId="688" priority="1065" operator="greaterThan">
      <formula>100</formula>
    </cfRule>
    <cfRule type="cellIs" dxfId="687" priority="1066" operator="between">
      <formula>96</formula>
      <formula>100</formula>
    </cfRule>
  </conditionalFormatting>
  <conditionalFormatting sqref="AB294">
    <cfRule type="cellIs" dxfId="686" priority="1063" operator="greaterThan">
      <formula>130</formula>
    </cfRule>
    <cfRule type="cellIs" dxfId="685" priority="1064" operator="between">
      <formula>126</formula>
      <formula>130</formula>
    </cfRule>
  </conditionalFormatting>
  <conditionalFormatting sqref="X293 X295 AD295 AD293">
    <cfRule type="cellIs" dxfId="684" priority="1062" operator="between">
      <formula>0.0000000001</formula>
      <formula>6.999999999</formula>
    </cfRule>
  </conditionalFormatting>
  <conditionalFormatting sqref="AE297 AE299 Y299 Y297 M299 M297">
    <cfRule type="cellIs" dxfId="683" priority="1032" operator="between">
      <formula>399.999</formula>
      <formula>499.999</formula>
    </cfRule>
    <cfRule type="cellIs" dxfId="682" priority="1040" operator="between">
      <formula>1</formula>
      <formula>499.9999</formula>
    </cfRule>
  </conditionalFormatting>
  <conditionalFormatting sqref="J298">
    <cfRule type="cellIs" dxfId="681" priority="1038" operator="greaterThan">
      <formula>100</formula>
    </cfRule>
    <cfRule type="cellIs" dxfId="680" priority="1039" operator="between">
      <formula>96</formula>
      <formula>100</formula>
    </cfRule>
  </conditionalFormatting>
  <conditionalFormatting sqref="V298">
    <cfRule type="cellIs" dxfId="679" priority="1036" operator="greaterThan">
      <formula>100</formula>
    </cfRule>
    <cfRule type="cellIs" dxfId="678" priority="1037" operator="between">
      <formula>96</formula>
      <formula>100</formula>
    </cfRule>
  </conditionalFormatting>
  <conditionalFormatting sqref="AB298">
    <cfRule type="cellIs" dxfId="677" priority="1034" operator="greaterThan">
      <formula>130</formula>
    </cfRule>
    <cfRule type="cellIs" dxfId="676" priority="1035" operator="between">
      <formula>126</formula>
      <formula>130</formula>
    </cfRule>
  </conditionalFormatting>
  <conditionalFormatting sqref="X297 X299 AD299 AD297">
    <cfRule type="cellIs" dxfId="675" priority="1033" operator="between">
      <formula>0.0000000001</formula>
      <formula>6.999999999</formula>
    </cfRule>
  </conditionalFormatting>
  <conditionalFormatting sqref="AE301 AE303 Y303 Y301 M303 M301">
    <cfRule type="cellIs" dxfId="674" priority="1020" operator="between">
      <formula>399.999</formula>
      <formula>499.999</formula>
    </cfRule>
    <cfRule type="cellIs" dxfId="673" priority="1028" operator="between">
      <formula>1</formula>
      <formula>499.9999</formula>
    </cfRule>
  </conditionalFormatting>
  <conditionalFormatting sqref="J302">
    <cfRule type="cellIs" dxfId="672" priority="1026" operator="greaterThan">
      <formula>100</formula>
    </cfRule>
    <cfRule type="cellIs" dxfId="671" priority="1027" operator="between">
      <formula>96</formula>
      <formula>100</formula>
    </cfRule>
  </conditionalFormatting>
  <conditionalFormatting sqref="V302">
    <cfRule type="cellIs" dxfId="670" priority="1024" operator="greaterThan">
      <formula>100</formula>
    </cfRule>
    <cfRule type="cellIs" dxfId="669" priority="1025" operator="between">
      <formula>96</formula>
      <formula>100</formula>
    </cfRule>
  </conditionalFormatting>
  <conditionalFormatting sqref="AB302">
    <cfRule type="cellIs" dxfId="668" priority="1022" operator="greaterThan">
      <formula>130</formula>
    </cfRule>
    <cfRule type="cellIs" dxfId="667" priority="1023" operator="between">
      <formula>126</formula>
      <formula>130</formula>
    </cfRule>
  </conditionalFormatting>
  <conditionalFormatting sqref="X301 X303 AD303 AD301">
    <cfRule type="cellIs" dxfId="666" priority="1021" operator="between">
      <formula>0.0000000001</formula>
      <formula>6.999999999</formula>
    </cfRule>
  </conditionalFormatting>
  <conditionalFormatting sqref="AE305 Y305 M305">
    <cfRule type="cellIs" dxfId="665" priority="1011" operator="between">
      <formula>399.999</formula>
      <formula>499.999</formula>
    </cfRule>
    <cfRule type="cellIs" dxfId="664" priority="1019" operator="between">
      <formula>1</formula>
      <formula>499.9999</formula>
    </cfRule>
  </conditionalFormatting>
  <conditionalFormatting sqref="J306">
    <cfRule type="cellIs" dxfId="663" priority="1017" operator="greaterThan">
      <formula>100</formula>
    </cfRule>
    <cfRule type="cellIs" dxfId="662" priority="1018" operator="between">
      <formula>96</formula>
      <formula>100</formula>
    </cfRule>
  </conditionalFormatting>
  <conditionalFormatting sqref="V306">
    <cfRule type="cellIs" dxfId="661" priority="1015" operator="greaterThan">
      <formula>100</formula>
    </cfRule>
    <cfRule type="cellIs" dxfId="660" priority="1016" operator="between">
      <formula>96</formula>
      <formula>100</formula>
    </cfRule>
  </conditionalFormatting>
  <conditionalFormatting sqref="AB306">
    <cfRule type="cellIs" dxfId="659" priority="1013" operator="greaterThan">
      <formula>130</formula>
    </cfRule>
    <cfRule type="cellIs" dxfId="658" priority="1014" operator="between">
      <formula>126</formula>
      <formula>130</formula>
    </cfRule>
  </conditionalFormatting>
  <conditionalFormatting sqref="X305 AD305">
    <cfRule type="cellIs" dxfId="657" priority="1012" operator="between">
      <formula>0.0000000001</formula>
      <formula>6.999999999</formula>
    </cfRule>
  </conditionalFormatting>
  <conditionalFormatting sqref="AE307 Y307 M307">
    <cfRule type="cellIs" dxfId="656" priority="1002" operator="between">
      <formula>399.999</formula>
      <formula>499.999</formula>
    </cfRule>
    <cfRule type="cellIs" dxfId="655" priority="1010" operator="between">
      <formula>1</formula>
      <formula>499.9999</formula>
    </cfRule>
  </conditionalFormatting>
  <conditionalFormatting sqref="J308">
    <cfRule type="cellIs" dxfId="654" priority="1008" operator="greaterThan">
      <formula>100</formula>
    </cfRule>
    <cfRule type="cellIs" dxfId="653" priority="1009" operator="between">
      <formula>96</formula>
      <formula>100</formula>
    </cfRule>
  </conditionalFormatting>
  <conditionalFormatting sqref="V308">
    <cfRule type="cellIs" dxfId="652" priority="1006" operator="greaterThan">
      <formula>100</formula>
    </cfRule>
    <cfRule type="cellIs" dxfId="651" priority="1007" operator="between">
      <formula>96</formula>
      <formula>100</formula>
    </cfRule>
  </conditionalFormatting>
  <conditionalFormatting sqref="AB308">
    <cfRule type="cellIs" dxfId="650" priority="1004" operator="greaterThan">
      <formula>130</formula>
    </cfRule>
    <cfRule type="cellIs" dxfId="649" priority="1005" operator="between">
      <formula>126</formula>
      <formula>130</formula>
    </cfRule>
  </conditionalFormatting>
  <conditionalFormatting sqref="X307 AD307">
    <cfRule type="cellIs" dxfId="648" priority="1003" operator="between">
      <formula>0.0000000001</formula>
      <formula>6.999999999</formula>
    </cfRule>
  </conditionalFormatting>
  <conditionalFormatting sqref="Y279">
    <cfRule type="cellIs" dxfId="647" priority="988" operator="between">
      <formula>0.0000000001</formula>
      <formula>6.999999999</formula>
    </cfRule>
  </conditionalFormatting>
  <conditionalFormatting sqref="AE279">
    <cfRule type="cellIs" dxfId="646" priority="987" operator="between">
      <formula>0.0000000001</formula>
      <formula>6.999999999</formula>
    </cfRule>
  </conditionalFormatting>
  <conditionalFormatting sqref="AE285 Y285">
    <cfRule type="cellIs" dxfId="645" priority="982" operator="between">
      <formula>399.999</formula>
      <formula>499.999</formula>
    </cfRule>
    <cfRule type="cellIs" dxfId="644" priority="984" operator="between">
      <formula>1</formula>
      <formula>499.9999</formula>
    </cfRule>
  </conditionalFormatting>
  <conditionalFormatting sqref="X285 AD285">
    <cfRule type="cellIs" dxfId="643" priority="983" operator="between">
      <formula>0.0000000001</formula>
      <formula>6.999999999</formula>
    </cfRule>
  </conditionalFormatting>
  <conditionalFormatting sqref="AE309 AE311 Y311 Y309 M311 M309">
    <cfRule type="cellIs" dxfId="642" priority="970" operator="between">
      <formula>399.999</formula>
      <formula>499.999</formula>
    </cfRule>
    <cfRule type="cellIs" dxfId="641" priority="978" operator="between">
      <formula>1</formula>
      <formula>499.9999</formula>
    </cfRule>
  </conditionalFormatting>
  <conditionalFormatting sqref="J310">
    <cfRule type="cellIs" dxfId="640" priority="976" operator="greaterThan">
      <formula>100</formula>
    </cfRule>
    <cfRule type="cellIs" dxfId="639" priority="977" operator="between">
      <formula>96</formula>
      <formula>100</formula>
    </cfRule>
  </conditionalFormatting>
  <conditionalFormatting sqref="V310">
    <cfRule type="cellIs" dxfId="638" priority="974" operator="greaterThan">
      <formula>100</formula>
    </cfRule>
    <cfRule type="cellIs" dxfId="637" priority="975" operator="between">
      <formula>96</formula>
      <formula>100</formula>
    </cfRule>
  </conditionalFormatting>
  <conditionalFormatting sqref="AB310">
    <cfRule type="cellIs" dxfId="636" priority="972" operator="greaterThan">
      <formula>130</formula>
    </cfRule>
    <cfRule type="cellIs" dxfId="635" priority="973" operator="between">
      <formula>126</formula>
      <formula>130</formula>
    </cfRule>
  </conditionalFormatting>
  <conditionalFormatting sqref="X309 X311 AD311 AD309">
    <cfRule type="cellIs" dxfId="634" priority="971" operator="between">
      <formula>0.0000000001</formula>
      <formula>6.999999999</formula>
    </cfRule>
  </conditionalFormatting>
  <conditionalFormatting sqref="AE313 Y313 M313">
    <cfRule type="cellIs" dxfId="633" priority="958" operator="between">
      <formula>399.999</formula>
      <formula>499.999</formula>
    </cfRule>
    <cfRule type="cellIs" dxfId="632" priority="966" operator="between">
      <formula>1</formula>
      <formula>499.9999</formula>
    </cfRule>
  </conditionalFormatting>
  <conditionalFormatting sqref="J314">
    <cfRule type="cellIs" dxfId="631" priority="964" operator="greaterThan">
      <formula>100</formula>
    </cfRule>
    <cfRule type="cellIs" dxfId="630" priority="965" operator="between">
      <formula>96</formula>
      <formula>100</formula>
    </cfRule>
  </conditionalFormatting>
  <conditionalFormatting sqref="V314">
    <cfRule type="cellIs" dxfId="629" priority="962" operator="greaterThan">
      <formula>100</formula>
    </cfRule>
    <cfRule type="cellIs" dxfId="628" priority="963" operator="between">
      <formula>96</formula>
      <formula>100</formula>
    </cfRule>
  </conditionalFormatting>
  <conditionalFormatting sqref="AB314">
    <cfRule type="cellIs" dxfId="627" priority="960" operator="greaterThan">
      <formula>130</formula>
    </cfRule>
    <cfRule type="cellIs" dxfId="626" priority="961" operator="between">
      <formula>126</formula>
      <formula>130</formula>
    </cfRule>
  </conditionalFormatting>
  <conditionalFormatting sqref="X313 AD313">
    <cfRule type="cellIs" dxfId="625" priority="959" operator="between">
      <formula>0.0000000001</formula>
      <formula>6.999999999</formula>
    </cfRule>
  </conditionalFormatting>
  <conditionalFormatting sqref="AE315 Y315 M315">
    <cfRule type="cellIs" dxfId="624" priority="949" operator="between">
      <formula>399.999</formula>
      <formula>499.999</formula>
    </cfRule>
    <cfRule type="cellIs" dxfId="623" priority="957" operator="between">
      <formula>1</formula>
      <formula>499.9999</formula>
    </cfRule>
  </conditionalFormatting>
  <conditionalFormatting sqref="J316">
    <cfRule type="cellIs" dxfId="622" priority="955" operator="greaterThan">
      <formula>100</formula>
    </cfRule>
    <cfRule type="cellIs" dxfId="621" priority="956" operator="between">
      <formula>96</formula>
      <formula>100</formula>
    </cfRule>
  </conditionalFormatting>
  <conditionalFormatting sqref="V316">
    <cfRule type="cellIs" dxfId="620" priority="953" operator="greaterThan">
      <formula>100</formula>
    </cfRule>
    <cfRule type="cellIs" dxfId="619" priority="954" operator="between">
      <formula>96</formula>
      <formula>100</formula>
    </cfRule>
  </conditionalFormatting>
  <conditionalFormatting sqref="AB316">
    <cfRule type="cellIs" dxfId="618" priority="951" operator="greaterThan">
      <formula>130</formula>
    </cfRule>
    <cfRule type="cellIs" dxfId="617" priority="952" operator="between">
      <formula>126</formula>
      <formula>130</formula>
    </cfRule>
  </conditionalFormatting>
  <conditionalFormatting sqref="X315 AD315">
    <cfRule type="cellIs" dxfId="616" priority="950" operator="between">
      <formula>0.0000000001</formula>
      <formula>6.999999999</formula>
    </cfRule>
  </conditionalFormatting>
  <conditionalFormatting sqref="AE317 AE319 Y319 Y317 M319 M317">
    <cfRule type="cellIs" dxfId="615" priority="937" operator="between">
      <formula>399.999</formula>
      <formula>499.999</formula>
    </cfRule>
    <cfRule type="cellIs" dxfId="614" priority="945" operator="between">
      <formula>1</formula>
      <formula>499.9999</formula>
    </cfRule>
  </conditionalFormatting>
  <conditionalFormatting sqref="J318">
    <cfRule type="cellIs" dxfId="613" priority="943" operator="greaterThan">
      <formula>100</formula>
    </cfRule>
    <cfRule type="cellIs" dxfId="612" priority="944" operator="between">
      <formula>96</formula>
      <formula>100</formula>
    </cfRule>
  </conditionalFormatting>
  <conditionalFormatting sqref="V318">
    <cfRule type="cellIs" dxfId="611" priority="941" operator="greaterThan">
      <formula>100</formula>
    </cfRule>
    <cfRule type="cellIs" dxfId="610" priority="942" operator="between">
      <formula>96</formula>
      <formula>100</formula>
    </cfRule>
  </conditionalFormatting>
  <conditionalFormatting sqref="AB318">
    <cfRule type="cellIs" dxfId="609" priority="939" operator="greaterThan">
      <formula>130</formula>
    </cfRule>
    <cfRule type="cellIs" dxfId="608" priority="940" operator="between">
      <formula>126</formula>
      <formula>130</formula>
    </cfRule>
  </conditionalFormatting>
  <conditionalFormatting sqref="X317 X319 AD319 AD317">
    <cfRule type="cellIs" dxfId="607" priority="938" operator="between">
      <formula>0.0000000001</formula>
      <formula>6.999999999</formula>
    </cfRule>
  </conditionalFormatting>
  <conditionalFormatting sqref="AE321 Y321 M321">
    <cfRule type="cellIs" dxfId="606" priority="925" operator="between">
      <formula>399.999</formula>
      <formula>499.999</formula>
    </cfRule>
    <cfRule type="cellIs" dxfId="605" priority="933" operator="between">
      <formula>1</formula>
      <formula>499.9999</formula>
    </cfRule>
  </conditionalFormatting>
  <conditionalFormatting sqref="J322">
    <cfRule type="cellIs" dxfId="604" priority="931" operator="greaterThan">
      <formula>100</formula>
    </cfRule>
    <cfRule type="cellIs" dxfId="603" priority="932" operator="between">
      <formula>96</formula>
      <formula>100</formula>
    </cfRule>
  </conditionalFormatting>
  <conditionalFormatting sqref="V322">
    <cfRule type="cellIs" dxfId="602" priority="929" operator="greaterThan">
      <formula>100</formula>
    </cfRule>
    <cfRule type="cellIs" dxfId="601" priority="930" operator="between">
      <formula>96</formula>
      <formula>100</formula>
    </cfRule>
  </conditionalFormatting>
  <conditionalFormatting sqref="AB322">
    <cfRule type="cellIs" dxfId="600" priority="927" operator="greaterThan">
      <formula>130</formula>
    </cfRule>
    <cfRule type="cellIs" dxfId="599" priority="928" operator="between">
      <formula>126</formula>
      <formula>130</formula>
    </cfRule>
  </conditionalFormatting>
  <conditionalFormatting sqref="X321 AD321">
    <cfRule type="cellIs" dxfId="598" priority="926" operator="between">
      <formula>0.0000000001</formula>
      <formula>6.999999999</formula>
    </cfRule>
  </conditionalFormatting>
  <conditionalFormatting sqref="AE323 Y323 M323">
    <cfRule type="cellIs" dxfId="597" priority="916" operator="between">
      <formula>399.999</formula>
      <formula>499.999</formula>
    </cfRule>
    <cfRule type="cellIs" dxfId="596" priority="924" operator="between">
      <formula>1</formula>
      <formula>499.9999</formula>
    </cfRule>
  </conditionalFormatting>
  <conditionalFormatting sqref="J324">
    <cfRule type="cellIs" dxfId="595" priority="922" operator="greaterThan">
      <formula>100</formula>
    </cfRule>
    <cfRule type="cellIs" dxfId="594" priority="923" operator="between">
      <formula>96</formula>
      <formula>100</formula>
    </cfRule>
  </conditionalFormatting>
  <conditionalFormatting sqref="V324">
    <cfRule type="cellIs" dxfId="593" priority="920" operator="greaterThan">
      <formula>100</formula>
    </cfRule>
    <cfRule type="cellIs" dxfId="592" priority="921" operator="between">
      <formula>96</formula>
      <formula>100</formula>
    </cfRule>
  </conditionalFormatting>
  <conditionalFormatting sqref="AB324">
    <cfRule type="cellIs" dxfId="591" priority="918" operator="greaterThan">
      <formula>130</formula>
    </cfRule>
    <cfRule type="cellIs" dxfId="590" priority="919" operator="between">
      <formula>126</formula>
      <formula>130</formula>
    </cfRule>
  </conditionalFormatting>
  <conditionalFormatting sqref="X323 AD323">
    <cfRule type="cellIs" dxfId="589" priority="917" operator="between">
      <formula>0.0000000001</formula>
      <formula>6.999999999</formula>
    </cfRule>
  </conditionalFormatting>
  <conditionalFormatting sqref="AE325 Y325 M325">
    <cfRule type="cellIs" dxfId="588" priority="901" operator="between">
      <formula>399.999</formula>
      <formula>499.999</formula>
    </cfRule>
    <cfRule type="cellIs" dxfId="587" priority="909" operator="between">
      <formula>1</formula>
      <formula>499.9999</formula>
    </cfRule>
  </conditionalFormatting>
  <conditionalFormatting sqref="J326">
    <cfRule type="cellIs" dxfId="586" priority="907" operator="greaterThan">
      <formula>100</formula>
    </cfRule>
    <cfRule type="cellIs" dxfId="585" priority="908" operator="between">
      <formula>96</formula>
      <formula>100</formula>
    </cfRule>
  </conditionalFormatting>
  <conditionalFormatting sqref="V326">
    <cfRule type="cellIs" dxfId="584" priority="905" operator="greaterThan">
      <formula>100</formula>
    </cfRule>
    <cfRule type="cellIs" dxfId="583" priority="906" operator="between">
      <formula>96</formula>
      <formula>100</formula>
    </cfRule>
  </conditionalFormatting>
  <conditionalFormatting sqref="AB326">
    <cfRule type="cellIs" dxfId="582" priority="903" operator="greaterThan">
      <formula>130</formula>
    </cfRule>
    <cfRule type="cellIs" dxfId="581" priority="904" operator="between">
      <formula>126</formula>
      <formula>130</formula>
    </cfRule>
  </conditionalFormatting>
  <conditionalFormatting sqref="X325 AD325">
    <cfRule type="cellIs" dxfId="580" priority="902" operator="between">
      <formula>0.0000000001</formula>
      <formula>6.999999999</formula>
    </cfRule>
  </conditionalFormatting>
  <conditionalFormatting sqref="AE327 AE329 Y329 Y327 M329 M327">
    <cfRule type="cellIs" dxfId="579" priority="889" operator="between">
      <formula>399.999</formula>
      <formula>499.999</formula>
    </cfRule>
    <cfRule type="cellIs" dxfId="578" priority="897" operator="between">
      <formula>1</formula>
      <formula>499.9999</formula>
    </cfRule>
  </conditionalFormatting>
  <conditionalFormatting sqref="J328">
    <cfRule type="cellIs" dxfId="577" priority="895" operator="greaterThan">
      <formula>100</formula>
    </cfRule>
    <cfRule type="cellIs" dxfId="576" priority="896" operator="between">
      <formula>96</formula>
      <formula>100</formula>
    </cfRule>
  </conditionalFormatting>
  <conditionalFormatting sqref="V328">
    <cfRule type="cellIs" dxfId="575" priority="893" operator="greaterThan">
      <formula>100</formula>
    </cfRule>
    <cfRule type="cellIs" dxfId="574" priority="894" operator="between">
      <formula>96</formula>
      <formula>100</formula>
    </cfRule>
  </conditionalFormatting>
  <conditionalFormatting sqref="AB328">
    <cfRule type="cellIs" dxfId="573" priority="891" operator="greaterThan">
      <formula>130</formula>
    </cfRule>
    <cfRule type="cellIs" dxfId="572" priority="892" operator="between">
      <formula>126</formula>
      <formula>130</formula>
    </cfRule>
  </conditionalFormatting>
  <conditionalFormatting sqref="X327 X329 AD329 AD327">
    <cfRule type="cellIs" dxfId="571" priority="890" operator="between">
      <formula>0.0000000001</formula>
      <formula>6.999999999</formula>
    </cfRule>
  </conditionalFormatting>
  <conditionalFormatting sqref="AE331 AE333 Y333 Y331 M333 M331">
    <cfRule type="cellIs" dxfId="570" priority="874" operator="between">
      <formula>399.999</formula>
      <formula>499.999</formula>
    </cfRule>
    <cfRule type="cellIs" dxfId="569" priority="882" operator="between">
      <formula>1</formula>
      <formula>499.9999</formula>
    </cfRule>
  </conditionalFormatting>
  <conditionalFormatting sqref="J332">
    <cfRule type="cellIs" dxfId="568" priority="880" operator="greaterThan">
      <formula>100</formula>
    </cfRule>
    <cfRule type="cellIs" dxfId="567" priority="881" operator="between">
      <formula>96</formula>
      <formula>100</formula>
    </cfRule>
  </conditionalFormatting>
  <conditionalFormatting sqref="V332">
    <cfRule type="cellIs" dxfId="566" priority="878" operator="greaterThan">
      <formula>100</formula>
    </cfRule>
    <cfRule type="cellIs" dxfId="565" priority="879" operator="between">
      <formula>96</formula>
      <formula>100</formula>
    </cfRule>
  </conditionalFormatting>
  <conditionalFormatting sqref="AB332">
    <cfRule type="cellIs" dxfId="564" priority="876" operator="greaterThan">
      <formula>130</formula>
    </cfRule>
    <cfRule type="cellIs" dxfId="563" priority="877" operator="between">
      <formula>126</formula>
      <formula>130</formula>
    </cfRule>
  </conditionalFormatting>
  <conditionalFormatting sqref="X331 X333 AD333 AD331">
    <cfRule type="cellIs" dxfId="562" priority="875" operator="between">
      <formula>0.0000000001</formula>
      <formula>6.999999999</formula>
    </cfRule>
  </conditionalFormatting>
  <conditionalFormatting sqref="AE335 AE337 Y337 Y335 M337 M335">
    <cfRule type="cellIs" dxfId="561" priority="859" operator="between">
      <formula>399.999</formula>
      <formula>499.999</formula>
    </cfRule>
    <cfRule type="cellIs" dxfId="560" priority="867" operator="between">
      <formula>1</formula>
      <formula>499.9999</formula>
    </cfRule>
  </conditionalFormatting>
  <conditionalFormatting sqref="J336">
    <cfRule type="cellIs" dxfId="559" priority="865" operator="greaterThan">
      <formula>100</formula>
    </cfRule>
    <cfRule type="cellIs" dxfId="558" priority="866" operator="between">
      <formula>96</formula>
      <formula>100</formula>
    </cfRule>
  </conditionalFormatting>
  <conditionalFormatting sqref="V336">
    <cfRule type="cellIs" dxfId="557" priority="863" operator="greaterThan">
      <formula>100</formula>
    </cfRule>
    <cfRule type="cellIs" dxfId="556" priority="864" operator="between">
      <formula>96</formula>
      <formula>100</formula>
    </cfRule>
  </conditionalFormatting>
  <conditionalFormatting sqref="AB336">
    <cfRule type="cellIs" dxfId="555" priority="861" operator="greaterThan">
      <formula>130</formula>
    </cfRule>
    <cfRule type="cellIs" dxfId="554" priority="862" operator="between">
      <formula>126</formula>
      <formula>130</formula>
    </cfRule>
  </conditionalFormatting>
  <conditionalFormatting sqref="X335 X337 AD337 AD335">
    <cfRule type="cellIs" dxfId="553" priority="860" operator="between">
      <formula>0.0000000001</formula>
      <formula>6.999999999</formula>
    </cfRule>
  </conditionalFormatting>
  <conditionalFormatting sqref="AE339 AE341 Y341 Y339 M341 M339">
    <cfRule type="cellIs" dxfId="552" priority="844" operator="between">
      <formula>399.999</formula>
      <formula>499.999</formula>
    </cfRule>
    <cfRule type="cellIs" dxfId="551" priority="852" operator="between">
      <formula>1</formula>
      <formula>499.9999</formula>
    </cfRule>
  </conditionalFormatting>
  <conditionalFormatting sqref="J340">
    <cfRule type="cellIs" dxfId="550" priority="850" operator="greaterThan">
      <formula>100</formula>
    </cfRule>
    <cfRule type="cellIs" dxfId="549" priority="851" operator="between">
      <formula>96</formula>
      <formula>100</formula>
    </cfRule>
  </conditionalFormatting>
  <conditionalFormatting sqref="V340">
    <cfRule type="cellIs" dxfId="548" priority="848" operator="greaterThan">
      <formula>100</formula>
    </cfRule>
    <cfRule type="cellIs" dxfId="547" priority="849" operator="between">
      <formula>96</formula>
      <formula>100</formula>
    </cfRule>
  </conditionalFormatting>
  <conditionalFormatting sqref="AB340">
    <cfRule type="cellIs" dxfId="546" priority="846" operator="greaterThan">
      <formula>130</formula>
    </cfRule>
    <cfRule type="cellIs" dxfId="545" priority="847" operator="between">
      <formula>126</formula>
      <formula>130</formula>
    </cfRule>
  </conditionalFormatting>
  <conditionalFormatting sqref="X339 X341 AD341 AD339">
    <cfRule type="cellIs" dxfId="544" priority="845" operator="between">
      <formula>0.0000000001</formula>
      <formula>6.999999999</formula>
    </cfRule>
  </conditionalFormatting>
  <conditionalFormatting sqref="AE343 Y343 M343">
    <cfRule type="cellIs" dxfId="543" priority="835" operator="between">
      <formula>399.999</formula>
      <formula>499.999</formula>
    </cfRule>
    <cfRule type="cellIs" dxfId="542" priority="843" operator="between">
      <formula>1</formula>
      <formula>499.9999</formula>
    </cfRule>
  </conditionalFormatting>
  <conditionalFormatting sqref="J342">
    <cfRule type="cellIs" dxfId="541" priority="841" operator="greaterThan">
      <formula>100</formula>
    </cfRule>
    <cfRule type="cellIs" dxfId="540" priority="842" operator="between">
      <formula>96</formula>
      <formula>100</formula>
    </cfRule>
  </conditionalFormatting>
  <conditionalFormatting sqref="V342">
    <cfRule type="cellIs" dxfId="539" priority="839" operator="greaterThan">
      <formula>100</formula>
    </cfRule>
    <cfRule type="cellIs" dxfId="538" priority="840" operator="between">
      <formula>96</formula>
      <formula>100</formula>
    </cfRule>
  </conditionalFormatting>
  <conditionalFormatting sqref="AB342">
    <cfRule type="cellIs" dxfId="537" priority="837" operator="greaterThan">
      <formula>130</formula>
    </cfRule>
    <cfRule type="cellIs" dxfId="536" priority="838" operator="between">
      <formula>126</formula>
      <formula>130</formula>
    </cfRule>
  </conditionalFormatting>
  <conditionalFormatting sqref="X343 AD343">
    <cfRule type="cellIs" dxfId="535" priority="836" operator="between">
      <formula>0.0000000001</formula>
      <formula>6.999999999</formula>
    </cfRule>
  </conditionalFormatting>
  <conditionalFormatting sqref="AE345 Y345 M345">
    <cfRule type="cellIs" dxfId="534" priority="826" operator="between">
      <formula>399.999</formula>
      <formula>499.999</formula>
    </cfRule>
    <cfRule type="cellIs" dxfId="533" priority="834" operator="between">
      <formula>1</formula>
      <formula>499.9999</formula>
    </cfRule>
  </conditionalFormatting>
  <conditionalFormatting sqref="J344">
    <cfRule type="cellIs" dxfId="532" priority="832" operator="greaterThan">
      <formula>100</formula>
    </cfRule>
    <cfRule type="cellIs" dxfId="531" priority="833" operator="between">
      <formula>96</formula>
      <formula>100</formula>
    </cfRule>
  </conditionalFormatting>
  <conditionalFormatting sqref="V344">
    <cfRule type="cellIs" dxfId="530" priority="830" operator="greaterThan">
      <formula>100</formula>
    </cfRule>
    <cfRule type="cellIs" dxfId="529" priority="831" operator="between">
      <formula>96</formula>
      <formula>100</formula>
    </cfRule>
  </conditionalFormatting>
  <conditionalFormatting sqref="AB344">
    <cfRule type="cellIs" dxfId="528" priority="828" operator="greaterThan">
      <formula>130</formula>
    </cfRule>
    <cfRule type="cellIs" dxfId="527" priority="829" operator="between">
      <formula>126</formula>
      <formula>130</formula>
    </cfRule>
  </conditionalFormatting>
  <conditionalFormatting sqref="X345 AD345">
    <cfRule type="cellIs" dxfId="526" priority="827" operator="between">
      <formula>0.0000000001</formula>
      <formula>6.999999999</formula>
    </cfRule>
  </conditionalFormatting>
  <conditionalFormatting sqref="AE347 AE349 Y349 Y347 M349 M347">
    <cfRule type="cellIs" dxfId="525" priority="811" operator="between">
      <formula>399.999</formula>
      <formula>499.999</formula>
    </cfRule>
    <cfRule type="cellIs" dxfId="524" priority="819" operator="between">
      <formula>1</formula>
      <formula>499.9999</formula>
    </cfRule>
  </conditionalFormatting>
  <conditionalFormatting sqref="J348">
    <cfRule type="cellIs" dxfId="523" priority="817" operator="greaterThan">
      <formula>100</formula>
    </cfRule>
    <cfRule type="cellIs" dxfId="522" priority="818" operator="between">
      <formula>96</formula>
      <formula>100</formula>
    </cfRule>
  </conditionalFormatting>
  <conditionalFormatting sqref="V348">
    <cfRule type="cellIs" dxfId="521" priority="815" operator="greaterThan">
      <formula>100</formula>
    </cfRule>
    <cfRule type="cellIs" dxfId="520" priority="816" operator="between">
      <formula>96</formula>
      <formula>100</formula>
    </cfRule>
  </conditionalFormatting>
  <conditionalFormatting sqref="AB348">
    <cfRule type="cellIs" dxfId="519" priority="813" operator="greaterThan">
      <formula>130</formula>
    </cfRule>
    <cfRule type="cellIs" dxfId="518" priority="814" operator="between">
      <formula>126</formula>
      <formula>130</formula>
    </cfRule>
  </conditionalFormatting>
  <conditionalFormatting sqref="X347 X349 AD349 AD347">
    <cfRule type="cellIs" dxfId="517" priority="812" operator="between">
      <formula>0.0000000001</formula>
      <formula>6.999999999</formula>
    </cfRule>
  </conditionalFormatting>
  <conditionalFormatting sqref="AE351 AE353 Y353 Y351 M353 M351">
    <cfRule type="cellIs" dxfId="516" priority="796" operator="between">
      <formula>399.999</formula>
      <formula>499.999</formula>
    </cfRule>
    <cfRule type="cellIs" dxfId="515" priority="804" operator="between">
      <formula>1</formula>
      <formula>499.9999</formula>
    </cfRule>
  </conditionalFormatting>
  <conditionalFormatting sqref="J352">
    <cfRule type="cellIs" dxfId="514" priority="802" operator="greaterThan">
      <formula>100</formula>
    </cfRule>
    <cfRule type="cellIs" dxfId="513" priority="803" operator="between">
      <formula>96</formula>
      <formula>100</formula>
    </cfRule>
  </conditionalFormatting>
  <conditionalFormatting sqref="V352">
    <cfRule type="cellIs" dxfId="512" priority="800" operator="greaterThan">
      <formula>100</formula>
    </cfRule>
    <cfRule type="cellIs" dxfId="511" priority="801" operator="between">
      <formula>96</formula>
      <formula>100</formula>
    </cfRule>
  </conditionalFormatting>
  <conditionalFormatting sqref="AB352">
    <cfRule type="cellIs" dxfId="510" priority="798" operator="greaterThan">
      <formula>130</formula>
    </cfRule>
    <cfRule type="cellIs" dxfId="509" priority="799" operator="between">
      <formula>126</formula>
      <formula>130</formula>
    </cfRule>
  </conditionalFormatting>
  <conditionalFormatting sqref="X351 X353 AD353 AD351">
    <cfRule type="cellIs" dxfId="508" priority="797" operator="between">
      <formula>0.0000000001</formula>
      <formula>6.999999999</formula>
    </cfRule>
  </conditionalFormatting>
  <conditionalFormatting sqref="AE355 AE357 Y357 Y355 M357 M355">
    <cfRule type="cellIs" dxfId="507" priority="781" operator="between">
      <formula>399.999</formula>
      <formula>499.999</formula>
    </cfRule>
    <cfRule type="cellIs" dxfId="506" priority="789" operator="between">
      <formula>1</formula>
      <formula>499.9999</formula>
    </cfRule>
  </conditionalFormatting>
  <conditionalFormatting sqref="J356">
    <cfRule type="cellIs" dxfId="505" priority="787" operator="greaterThan">
      <formula>100</formula>
    </cfRule>
    <cfRule type="cellIs" dxfId="504" priority="788" operator="between">
      <formula>96</formula>
      <formula>100</formula>
    </cfRule>
  </conditionalFormatting>
  <conditionalFormatting sqref="V356">
    <cfRule type="cellIs" dxfId="503" priority="785" operator="greaterThan">
      <formula>100</formula>
    </cfRule>
    <cfRule type="cellIs" dxfId="502" priority="786" operator="between">
      <formula>96</formula>
      <formula>100</formula>
    </cfRule>
  </conditionalFormatting>
  <conditionalFormatting sqref="AB356">
    <cfRule type="cellIs" dxfId="501" priority="783" operator="greaterThan">
      <formula>130</formula>
    </cfRule>
    <cfRule type="cellIs" dxfId="500" priority="784" operator="between">
      <formula>126</formula>
      <formula>130</formula>
    </cfRule>
  </conditionalFormatting>
  <conditionalFormatting sqref="X355 X357 AD357 AD355">
    <cfRule type="cellIs" dxfId="499" priority="782" operator="between">
      <formula>0.0000000001</formula>
      <formula>6.999999999</formula>
    </cfRule>
  </conditionalFormatting>
  <conditionalFormatting sqref="AE359 AE361 Y361 Y359 M361 M359">
    <cfRule type="cellIs" dxfId="498" priority="766" operator="between">
      <formula>399.999</formula>
      <formula>499.999</formula>
    </cfRule>
    <cfRule type="cellIs" dxfId="497" priority="774" operator="between">
      <formula>1</formula>
      <formula>499.9999</formula>
    </cfRule>
  </conditionalFormatting>
  <conditionalFormatting sqref="J360">
    <cfRule type="cellIs" dxfId="496" priority="772" operator="greaterThan">
      <formula>100</formula>
    </cfRule>
    <cfRule type="cellIs" dxfId="495" priority="773" operator="between">
      <formula>96</formula>
      <formula>100</formula>
    </cfRule>
  </conditionalFormatting>
  <conditionalFormatting sqref="V360">
    <cfRule type="cellIs" dxfId="494" priority="770" operator="greaterThan">
      <formula>100</formula>
    </cfRule>
    <cfRule type="cellIs" dxfId="493" priority="771" operator="between">
      <formula>96</formula>
      <formula>100</formula>
    </cfRule>
  </conditionalFormatting>
  <conditionalFormatting sqref="AB360">
    <cfRule type="cellIs" dxfId="492" priority="768" operator="greaterThan">
      <formula>130</formula>
    </cfRule>
    <cfRule type="cellIs" dxfId="491" priority="769" operator="between">
      <formula>126</formula>
      <formula>130</formula>
    </cfRule>
  </conditionalFormatting>
  <conditionalFormatting sqref="X359 X361 AD361 AD359">
    <cfRule type="cellIs" dxfId="490" priority="767" operator="between">
      <formula>0.0000000001</formula>
      <formula>6.999999999</formula>
    </cfRule>
  </conditionalFormatting>
  <conditionalFormatting sqref="AE363 AE365 Y365 Y363 M365 M363">
    <cfRule type="cellIs" dxfId="489" priority="751" operator="between">
      <formula>399.999</formula>
      <formula>499.999</formula>
    </cfRule>
    <cfRule type="cellIs" dxfId="488" priority="759" operator="between">
      <formula>1</formula>
      <formula>499.9999</formula>
    </cfRule>
  </conditionalFormatting>
  <conditionalFormatting sqref="J364">
    <cfRule type="cellIs" dxfId="487" priority="757" operator="greaterThan">
      <formula>100</formula>
    </cfRule>
    <cfRule type="cellIs" dxfId="486" priority="758" operator="between">
      <formula>96</formula>
      <formula>100</formula>
    </cfRule>
  </conditionalFormatting>
  <conditionalFormatting sqref="V364">
    <cfRule type="cellIs" dxfId="485" priority="755" operator="greaterThan">
      <formula>100</formula>
    </cfRule>
    <cfRule type="cellIs" dxfId="484" priority="756" operator="between">
      <formula>96</formula>
      <formula>100</formula>
    </cfRule>
  </conditionalFormatting>
  <conditionalFormatting sqref="AB364">
    <cfRule type="cellIs" dxfId="483" priority="753" operator="greaterThan">
      <formula>130</formula>
    </cfRule>
    <cfRule type="cellIs" dxfId="482" priority="754" operator="between">
      <formula>126</formula>
      <formula>130</formula>
    </cfRule>
  </conditionalFormatting>
  <conditionalFormatting sqref="X363 X365 AD365 AD363">
    <cfRule type="cellIs" dxfId="481" priority="752" operator="between">
      <formula>0.0000000001</formula>
      <formula>6.999999999</formula>
    </cfRule>
  </conditionalFormatting>
  <conditionalFormatting sqref="AE367 AE369 Y369 Y367 M369 M367">
    <cfRule type="cellIs" dxfId="480" priority="736" operator="between">
      <formula>399.999</formula>
      <formula>499.999</formula>
    </cfRule>
    <cfRule type="cellIs" dxfId="479" priority="744" operator="between">
      <formula>1</formula>
      <formula>499.9999</formula>
    </cfRule>
  </conditionalFormatting>
  <conditionalFormatting sqref="J368">
    <cfRule type="cellIs" dxfId="478" priority="742" operator="greaterThan">
      <formula>100</formula>
    </cfRule>
    <cfRule type="cellIs" dxfId="477" priority="743" operator="between">
      <formula>96</formula>
      <formula>100</formula>
    </cfRule>
  </conditionalFormatting>
  <conditionalFormatting sqref="V368">
    <cfRule type="cellIs" dxfId="476" priority="740" operator="greaterThan">
      <formula>100</formula>
    </cfRule>
    <cfRule type="cellIs" dxfId="475" priority="741" operator="between">
      <formula>96</formula>
      <formula>100</formula>
    </cfRule>
  </conditionalFormatting>
  <conditionalFormatting sqref="AB368">
    <cfRule type="cellIs" dxfId="474" priority="738" operator="greaterThan">
      <formula>130</formula>
    </cfRule>
    <cfRule type="cellIs" dxfId="473" priority="739" operator="between">
      <formula>126</formula>
      <formula>130</formula>
    </cfRule>
  </conditionalFormatting>
  <conditionalFormatting sqref="X367 X369 AD369 AD367">
    <cfRule type="cellIs" dxfId="472" priority="737" operator="between">
      <formula>0.0000000001</formula>
      <formula>6.999999999</formula>
    </cfRule>
  </conditionalFormatting>
  <conditionalFormatting sqref="AE371 AE373 Y373 Y371 M373 M371">
    <cfRule type="cellIs" dxfId="471" priority="721" operator="between">
      <formula>399.999</formula>
      <formula>499.999</formula>
    </cfRule>
    <cfRule type="cellIs" dxfId="470" priority="729" operator="between">
      <formula>1</formula>
      <formula>499.9999</formula>
    </cfRule>
  </conditionalFormatting>
  <conditionalFormatting sqref="J372">
    <cfRule type="cellIs" dxfId="469" priority="727" operator="greaterThan">
      <formula>100</formula>
    </cfRule>
    <cfRule type="cellIs" dxfId="468" priority="728" operator="between">
      <formula>96</formula>
      <formula>100</formula>
    </cfRule>
  </conditionalFormatting>
  <conditionalFormatting sqref="V372">
    <cfRule type="cellIs" dxfId="467" priority="725" operator="greaterThan">
      <formula>100</formula>
    </cfRule>
    <cfRule type="cellIs" dxfId="466" priority="726" operator="between">
      <formula>96</formula>
      <formula>100</formula>
    </cfRule>
  </conditionalFormatting>
  <conditionalFormatting sqref="AB372">
    <cfRule type="cellIs" dxfId="465" priority="723" operator="greaterThan">
      <formula>130</formula>
    </cfRule>
    <cfRule type="cellIs" dxfId="464" priority="724" operator="between">
      <formula>126</formula>
      <formula>130</formula>
    </cfRule>
  </conditionalFormatting>
  <conditionalFormatting sqref="X371 X373 AD373 AD371">
    <cfRule type="cellIs" dxfId="463" priority="722" operator="between">
      <formula>0.0000000001</formula>
      <formula>6.999999999</formula>
    </cfRule>
  </conditionalFormatting>
  <conditionalFormatting sqref="AE375 Y375 M375">
    <cfRule type="cellIs" dxfId="462" priority="709" operator="between">
      <formula>399.999</formula>
      <formula>499.999</formula>
    </cfRule>
    <cfRule type="cellIs" dxfId="461" priority="717" operator="between">
      <formula>1</formula>
      <formula>499.9999</formula>
    </cfRule>
  </conditionalFormatting>
  <conditionalFormatting sqref="J376">
    <cfRule type="cellIs" dxfId="460" priority="715" operator="greaterThan">
      <formula>100</formula>
    </cfRule>
    <cfRule type="cellIs" dxfId="459" priority="716" operator="between">
      <formula>96</formula>
      <formula>100</formula>
    </cfRule>
  </conditionalFormatting>
  <conditionalFormatting sqref="V376">
    <cfRule type="cellIs" dxfId="458" priority="713" operator="greaterThan">
      <formula>100</formula>
    </cfRule>
    <cfRule type="cellIs" dxfId="457" priority="714" operator="between">
      <formula>96</formula>
      <formula>100</formula>
    </cfRule>
  </conditionalFormatting>
  <conditionalFormatting sqref="AB376">
    <cfRule type="cellIs" dxfId="456" priority="711" operator="greaterThan">
      <formula>130</formula>
    </cfRule>
    <cfRule type="cellIs" dxfId="455" priority="712" operator="between">
      <formula>126</formula>
      <formula>130</formula>
    </cfRule>
  </conditionalFormatting>
  <conditionalFormatting sqref="X375 AD375">
    <cfRule type="cellIs" dxfId="454" priority="710" operator="between">
      <formula>0.0000000001</formula>
      <formula>6.999999999</formula>
    </cfRule>
  </conditionalFormatting>
  <conditionalFormatting sqref="AE377 Y377 M377">
    <cfRule type="cellIs" dxfId="453" priority="700" operator="between">
      <formula>399.999</formula>
      <formula>499.999</formula>
    </cfRule>
    <cfRule type="cellIs" dxfId="452" priority="708" operator="between">
      <formula>1</formula>
      <formula>499.9999</formula>
    </cfRule>
  </conditionalFormatting>
  <conditionalFormatting sqref="J378">
    <cfRule type="cellIs" dxfId="451" priority="706" operator="greaterThan">
      <formula>100</formula>
    </cfRule>
    <cfRule type="cellIs" dxfId="450" priority="707" operator="between">
      <formula>96</formula>
      <formula>100</formula>
    </cfRule>
  </conditionalFormatting>
  <conditionalFormatting sqref="V378">
    <cfRule type="cellIs" dxfId="449" priority="704" operator="greaterThan">
      <formula>100</formula>
    </cfRule>
    <cfRule type="cellIs" dxfId="448" priority="705" operator="between">
      <formula>96</formula>
      <formula>100</formula>
    </cfRule>
  </conditionalFormatting>
  <conditionalFormatting sqref="AB378">
    <cfRule type="cellIs" dxfId="447" priority="702" operator="greaterThan">
      <formula>130</formula>
    </cfRule>
    <cfRule type="cellIs" dxfId="446" priority="703" operator="between">
      <formula>126</formula>
      <formula>130</formula>
    </cfRule>
  </conditionalFormatting>
  <conditionalFormatting sqref="X377 AD377">
    <cfRule type="cellIs" dxfId="445" priority="701" operator="between">
      <formula>0.0000000001</formula>
      <formula>6.999999999</formula>
    </cfRule>
  </conditionalFormatting>
  <conditionalFormatting sqref="AE379 Y379 M379">
    <cfRule type="cellIs" dxfId="444" priority="691" operator="between">
      <formula>399.999</formula>
      <formula>499.999</formula>
    </cfRule>
    <cfRule type="cellIs" dxfId="443" priority="699" operator="between">
      <formula>1</formula>
      <formula>499.9999</formula>
    </cfRule>
  </conditionalFormatting>
  <conditionalFormatting sqref="J380">
    <cfRule type="cellIs" dxfId="442" priority="697" operator="greaterThan">
      <formula>100</formula>
    </cfRule>
    <cfRule type="cellIs" dxfId="441" priority="698" operator="between">
      <formula>96</formula>
      <formula>100</formula>
    </cfRule>
  </conditionalFormatting>
  <conditionalFormatting sqref="V380">
    <cfRule type="cellIs" dxfId="440" priority="695" operator="greaterThan">
      <formula>100</formula>
    </cfRule>
    <cfRule type="cellIs" dxfId="439" priority="696" operator="between">
      <formula>96</formula>
      <formula>100</formula>
    </cfRule>
  </conditionalFormatting>
  <conditionalFormatting sqref="AB380">
    <cfRule type="cellIs" dxfId="438" priority="693" operator="greaterThan">
      <formula>130</formula>
    </cfRule>
    <cfRule type="cellIs" dxfId="437" priority="694" operator="between">
      <formula>126</formula>
      <formula>130</formula>
    </cfRule>
  </conditionalFormatting>
  <conditionalFormatting sqref="X379 AD379">
    <cfRule type="cellIs" dxfId="436" priority="692" operator="between">
      <formula>0.0000000001</formula>
      <formula>6.999999999</formula>
    </cfRule>
  </conditionalFormatting>
  <conditionalFormatting sqref="AE381 Y381 M381">
    <cfRule type="cellIs" dxfId="435" priority="682" operator="between">
      <formula>399.999</formula>
      <formula>499.999</formula>
    </cfRule>
    <cfRule type="cellIs" dxfId="434" priority="690" operator="between">
      <formula>1</formula>
      <formula>499.9999</formula>
    </cfRule>
  </conditionalFormatting>
  <conditionalFormatting sqref="J382">
    <cfRule type="cellIs" dxfId="433" priority="688" operator="greaterThan">
      <formula>100</formula>
    </cfRule>
    <cfRule type="cellIs" dxfId="432" priority="689" operator="between">
      <formula>96</formula>
      <formula>100</formula>
    </cfRule>
  </conditionalFormatting>
  <conditionalFormatting sqref="V382">
    <cfRule type="cellIs" dxfId="431" priority="686" operator="greaterThan">
      <formula>100</formula>
    </cfRule>
    <cfRule type="cellIs" dxfId="430" priority="687" operator="between">
      <formula>96</formula>
      <formula>100</formula>
    </cfRule>
  </conditionalFormatting>
  <conditionalFormatting sqref="AB382">
    <cfRule type="cellIs" dxfId="429" priority="684" operator="greaterThan">
      <formula>130</formula>
    </cfRule>
    <cfRule type="cellIs" dxfId="428" priority="685" operator="between">
      <formula>126</formula>
      <formula>130</formula>
    </cfRule>
  </conditionalFormatting>
  <conditionalFormatting sqref="X381 AD381">
    <cfRule type="cellIs" dxfId="427" priority="683" operator="between">
      <formula>0.0000000001</formula>
      <formula>6.999999999</formula>
    </cfRule>
  </conditionalFormatting>
  <conditionalFormatting sqref="AE383 Y383 M383">
    <cfRule type="cellIs" dxfId="426" priority="673" operator="between">
      <formula>399.999</formula>
      <formula>499.999</formula>
    </cfRule>
    <cfRule type="cellIs" dxfId="425" priority="681" operator="between">
      <formula>1</formula>
      <formula>499.9999</formula>
    </cfRule>
  </conditionalFormatting>
  <conditionalFormatting sqref="J384">
    <cfRule type="cellIs" dxfId="424" priority="679" operator="greaterThan">
      <formula>100</formula>
    </cfRule>
    <cfRule type="cellIs" dxfId="423" priority="680" operator="between">
      <formula>96</formula>
      <formula>100</formula>
    </cfRule>
  </conditionalFormatting>
  <conditionalFormatting sqref="V384">
    <cfRule type="cellIs" dxfId="422" priority="677" operator="greaterThan">
      <formula>100</formula>
    </cfRule>
    <cfRule type="cellIs" dxfId="421" priority="678" operator="between">
      <formula>96</formula>
      <formula>100</formula>
    </cfRule>
  </conditionalFormatting>
  <conditionalFormatting sqref="AB384">
    <cfRule type="cellIs" dxfId="420" priority="675" operator="greaterThan">
      <formula>130</formula>
    </cfRule>
    <cfRule type="cellIs" dxfId="419" priority="676" operator="between">
      <formula>126</formula>
      <formula>130</formula>
    </cfRule>
  </conditionalFormatting>
  <conditionalFormatting sqref="X383 AD383">
    <cfRule type="cellIs" dxfId="418" priority="674" operator="between">
      <formula>0.0000000001</formula>
      <formula>6.999999999</formula>
    </cfRule>
  </conditionalFormatting>
  <conditionalFormatting sqref="AE385 Y385 M385">
    <cfRule type="cellIs" dxfId="417" priority="664" operator="between">
      <formula>399.999</formula>
      <formula>499.999</formula>
    </cfRule>
    <cfRule type="cellIs" dxfId="416" priority="672" operator="between">
      <formula>1</formula>
      <formula>499.9999</formula>
    </cfRule>
  </conditionalFormatting>
  <conditionalFormatting sqref="J386">
    <cfRule type="cellIs" dxfId="415" priority="670" operator="greaterThan">
      <formula>100</formula>
    </cfRule>
    <cfRule type="cellIs" dxfId="414" priority="671" operator="between">
      <formula>96</formula>
      <formula>100</formula>
    </cfRule>
  </conditionalFormatting>
  <conditionalFormatting sqref="V386">
    <cfRule type="cellIs" dxfId="413" priority="668" operator="greaterThan">
      <formula>100</formula>
    </cfRule>
    <cfRule type="cellIs" dxfId="412" priority="669" operator="between">
      <formula>96</formula>
      <formula>100</formula>
    </cfRule>
  </conditionalFormatting>
  <conditionalFormatting sqref="AB386">
    <cfRule type="cellIs" dxfId="411" priority="666" operator="greaterThan">
      <formula>130</formula>
    </cfRule>
    <cfRule type="cellIs" dxfId="410" priority="667" operator="between">
      <formula>126</formula>
      <formula>130</formula>
    </cfRule>
  </conditionalFormatting>
  <conditionalFormatting sqref="X385 AD385">
    <cfRule type="cellIs" dxfId="409" priority="665" operator="between">
      <formula>0.0000000001</formula>
      <formula>6.999999999</formula>
    </cfRule>
  </conditionalFormatting>
  <conditionalFormatting sqref="AE387 AE389 Y389 M389 M387">
    <cfRule type="cellIs" dxfId="408" priority="652" operator="between">
      <formula>399.999</formula>
      <formula>499.999</formula>
    </cfRule>
    <cfRule type="cellIs" dxfId="407" priority="660" operator="between">
      <formula>1</formula>
      <formula>499.9999</formula>
    </cfRule>
  </conditionalFormatting>
  <conditionalFormatting sqref="J388">
    <cfRule type="cellIs" dxfId="406" priority="658" operator="greaterThan">
      <formula>100</formula>
    </cfRule>
    <cfRule type="cellIs" dxfId="405" priority="659" operator="between">
      <formula>96</formula>
      <formula>100</formula>
    </cfRule>
  </conditionalFormatting>
  <conditionalFormatting sqref="V388">
    <cfRule type="cellIs" dxfId="404" priority="656" operator="greaterThan">
      <formula>100</formula>
    </cfRule>
    <cfRule type="cellIs" dxfId="403" priority="657" operator="between">
      <formula>96</formula>
      <formula>100</formula>
    </cfRule>
  </conditionalFormatting>
  <conditionalFormatting sqref="AB388">
    <cfRule type="cellIs" dxfId="402" priority="654" operator="greaterThan">
      <formula>130</formula>
    </cfRule>
    <cfRule type="cellIs" dxfId="401" priority="655" operator="between">
      <formula>126</formula>
      <formula>130</formula>
    </cfRule>
  </conditionalFormatting>
  <conditionalFormatting sqref="X389 AD389 AD387">
    <cfRule type="cellIs" dxfId="400" priority="653" operator="between">
      <formula>0.0000000001</formula>
      <formula>6.999999999</formula>
    </cfRule>
  </conditionalFormatting>
  <conditionalFormatting sqref="AE391 AE393 Y393 Y391 M393 M391">
    <cfRule type="cellIs" dxfId="399" priority="637" operator="between">
      <formula>399.999</formula>
      <formula>499.999</formula>
    </cfRule>
    <cfRule type="cellIs" dxfId="398" priority="645" operator="between">
      <formula>1</formula>
      <formula>499.9999</formula>
    </cfRule>
  </conditionalFormatting>
  <conditionalFormatting sqref="J392">
    <cfRule type="cellIs" dxfId="397" priority="643" operator="greaterThan">
      <formula>100</formula>
    </cfRule>
    <cfRule type="cellIs" dxfId="396" priority="644" operator="between">
      <formula>96</formula>
      <formula>100</formula>
    </cfRule>
  </conditionalFormatting>
  <conditionalFormatting sqref="V392">
    <cfRule type="cellIs" dxfId="395" priority="641" operator="greaterThan">
      <formula>100</formula>
    </cfRule>
    <cfRule type="cellIs" dxfId="394" priority="642" operator="between">
      <formula>96</formula>
      <formula>100</formula>
    </cfRule>
  </conditionalFormatting>
  <conditionalFormatting sqref="AB392">
    <cfRule type="cellIs" dxfId="393" priority="639" operator="greaterThan">
      <formula>130</formula>
    </cfRule>
    <cfRule type="cellIs" dxfId="392" priority="640" operator="between">
      <formula>126</formula>
      <formula>130</formula>
    </cfRule>
  </conditionalFormatting>
  <conditionalFormatting sqref="X391 X393 AD393 AD391">
    <cfRule type="cellIs" dxfId="391" priority="638" operator="between">
      <formula>0.0000000001</formula>
      <formula>6.999999999</formula>
    </cfRule>
  </conditionalFormatting>
  <conditionalFormatting sqref="AE395 AE397 Y397 Y395 M397 M395">
    <cfRule type="cellIs" dxfId="390" priority="622" operator="between">
      <formula>399.999</formula>
      <formula>499.999</formula>
    </cfRule>
    <cfRule type="cellIs" dxfId="389" priority="630" operator="between">
      <formula>1</formula>
      <formula>499.9999</formula>
    </cfRule>
  </conditionalFormatting>
  <conditionalFormatting sqref="J396">
    <cfRule type="cellIs" dxfId="388" priority="628" operator="greaterThan">
      <formula>100</formula>
    </cfRule>
    <cfRule type="cellIs" dxfId="387" priority="629" operator="between">
      <formula>96</formula>
      <formula>100</formula>
    </cfRule>
  </conditionalFormatting>
  <conditionalFormatting sqref="V396">
    <cfRule type="cellIs" dxfId="386" priority="626" operator="greaterThan">
      <formula>100</formula>
    </cfRule>
    <cfRule type="cellIs" dxfId="385" priority="627" operator="between">
      <formula>96</formula>
      <formula>100</formula>
    </cfRule>
  </conditionalFormatting>
  <conditionalFormatting sqref="AB396">
    <cfRule type="cellIs" dxfId="384" priority="624" operator="greaterThan">
      <formula>130</formula>
    </cfRule>
    <cfRule type="cellIs" dxfId="383" priority="625" operator="between">
      <formula>126</formula>
      <formula>130</formula>
    </cfRule>
  </conditionalFormatting>
  <conditionalFormatting sqref="X395 X397 AD397 AD395">
    <cfRule type="cellIs" dxfId="382" priority="623" operator="between">
      <formula>0.0000000001</formula>
      <formula>6.999999999</formula>
    </cfRule>
  </conditionalFormatting>
  <conditionalFormatting sqref="AE399 AE401 Y401 Y399 M401 M399">
    <cfRule type="cellIs" dxfId="381" priority="607" operator="between">
      <formula>399.999</formula>
      <formula>499.999</formula>
    </cfRule>
    <cfRule type="cellIs" dxfId="380" priority="615" operator="between">
      <formula>1</formula>
      <formula>499.9999</formula>
    </cfRule>
  </conditionalFormatting>
  <conditionalFormatting sqref="J400">
    <cfRule type="cellIs" dxfId="379" priority="613" operator="greaterThan">
      <formula>100</formula>
    </cfRule>
    <cfRule type="cellIs" dxfId="378" priority="614" operator="between">
      <formula>96</formula>
      <formula>100</formula>
    </cfRule>
  </conditionalFormatting>
  <conditionalFormatting sqref="V400">
    <cfRule type="cellIs" dxfId="377" priority="611" operator="greaterThan">
      <formula>100</formula>
    </cfRule>
    <cfRule type="cellIs" dxfId="376" priority="612" operator="between">
      <formula>96</formula>
      <formula>100</formula>
    </cfRule>
  </conditionalFormatting>
  <conditionalFormatting sqref="AB400">
    <cfRule type="cellIs" dxfId="375" priority="609" operator="greaterThan">
      <formula>130</formula>
    </cfRule>
    <cfRule type="cellIs" dxfId="374" priority="610" operator="between">
      <formula>126</formula>
      <formula>130</formula>
    </cfRule>
  </conditionalFormatting>
  <conditionalFormatting sqref="X399 X401 AD401 AD399">
    <cfRule type="cellIs" dxfId="373" priority="608" operator="between">
      <formula>0.0000000001</formula>
      <formula>6.999999999</formula>
    </cfRule>
  </conditionalFormatting>
  <conditionalFormatting sqref="Y387">
    <cfRule type="cellIs" dxfId="372" priority="604" operator="between">
      <formula>399.999</formula>
      <formula>499.999</formula>
    </cfRule>
    <cfRule type="cellIs" dxfId="371" priority="606" operator="between">
      <formula>1</formula>
      <formula>499.9999</formula>
    </cfRule>
  </conditionalFormatting>
  <conditionalFormatting sqref="X387">
    <cfRule type="cellIs" dxfId="370" priority="605" operator="between">
      <formula>0.0000000001</formula>
      <formula>6.999999999</formula>
    </cfRule>
  </conditionalFormatting>
  <conditionalFormatting sqref="AE403 AE405 Y405 Y403 M405 M403">
    <cfRule type="cellIs" dxfId="369" priority="589" operator="between">
      <formula>399.999</formula>
      <formula>499.999</formula>
    </cfRule>
    <cfRule type="cellIs" dxfId="368" priority="597" operator="between">
      <formula>1</formula>
      <formula>499.9999</formula>
    </cfRule>
  </conditionalFormatting>
  <conditionalFormatting sqref="J404">
    <cfRule type="cellIs" dxfId="367" priority="595" operator="greaterThan">
      <formula>100</formula>
    </cfRule>
    <cfRule type="cellIs" dxfId="366" priority="596" operator="between">
      <formula>96</formula>
      <formula>100</formula>
    </cfRule>
  </conditionalFormatting>
  <conditionalFormatting sqref="V404">
    <cfRule type="cellIs" dxfId="365" priority="593" operator="greaterThan">
      <formula>100</formula>
    </cfRule>
    <cfRule type="cellIs" dxfId="364" priority="594" operator="between">
      <formula>96</formula>
      <formula>100</formula>
    </cfRule>
  </conditionalFormatting>
  <conditionalFormatting sqref="AB404">
    <cfRule type="cellIs" dxfId="363" priority="591" operator="greaterThan">
      <formula>130</formula>
    </cfRule>
    <cfRule type="cellIs" dxfId="362" priority="592" operator="between">
      <formula>126</formula>
      <formula>130</formula>
    </cfRule>
  </conditionalFormatting>
  <conditionalFormatting sqref="X403 X405 AD405 AD403">
    <cfRule type="cellIs" dxfId="361" priority="590" operator="between">
      <formula>0.0000000001</formula>
      <formula>6.999999999</formula>
    </cfRule>
  </conditionalFormatting>
  <conditionalFormatting sqref="AE407 AE409 Y409 Y407 M409 M407">
    <cfRule type="cellIs" dxfId="360" priority="574" operator="between">
      <formula>399.999</formula>
      <formula>499.999</formula>
    </cfRule>
    <cfRule type="cellIs" dxfId="359" priority="582" operator="between">
      <formula>1</formula>
      <formula>499.9999</formula>
    </cfRule>
  </conditionalFormatting>
  <conditionalFormatting sqref="J408">
    <cfRule type="cellIs" dxfId="358" priority="580" operator="greaterThan">
      <formula>100</formula>
    </cfRule>
    <cfRule type="cellIs" dxfId="357" priority="581" operator="between">
      <formula>96</formula>
      <formula>100</formula>
    </cfRule>
  </conditionalFormatting>
  <conditionalFormatting sqref="V408">
    <cfRule type="cellIs" dxfId="356" priority="578" operator="greaterThan">
      <formula>100</formula>
    </cfRule>
    <cfRule type="cellIs" dxfId="355" priority="579" operator="between">
      <formula>96</formula>
      <formula>100</formula>
    </cfRule>
  </conditionalFormatting>
  <conditionalFormatting sqref="AB408">
    <cfRule type="cellIs" dxfId="354" priority="576" operator="greaterThan">
      <formula>130</formula>
    </cfRule>
    <cfRule type="cellIs" dxfId="353" priority="577" operator="between">
      <formula>126</formula>
      <formula>130</formula>
    </cfRule>
  </conditionalFormatting>
  <conditionalFormatting sqref="X407 X409 AD409 AD407">
    <cfRule type="cellIs" dxfId="352" priority="575" operator="between">
      <formula>0.0000000001</formula>
      <formula>6.999999999</formula>
    </cfRule>
  </conditionalFormatting>
  <conditionalFormatting sqref="AE411 AE413 Y413 Y411 M413 M411">
    <cfRule type="cellIs" dxfId="351" priority="559" operator="between">
      <formula>399.999</formula>
      <formula>499.999</formula>
    </cfRule>
    <cfRule type="cellIs" dxfId="350" priority="567" operator="between">
      <formula>1</formula>
      <formula>499.9999</formula>
    </cfRule>
  </conditionalFormatting>
  <conditionalFormatting sqref="J412">
    <cfRule type="cellIs" dxfId="349" priority="565" operator="greaterThan">
      <formula>100</formula>
    </cfRule>
    <cfRule type="cellIs" dxfId="348" priority="566" operator="between">
      <formula>96</formula>
      <formula>100</formula>
    </cfRule>
  </conditionalFormatting>
  <conditionalFormatting sqref="V412">
    <cfRule type="cellIs" dxfId="347" priority="563" operator="greaterThan">
      <formula>100</formula>
    </cfRule>
    <cfRule type="cellIs" dxfId="346" priority="564" operator="between">
      <formula>96</formula>
      <formula>100</formula>
    </cfRule>
  </conditionalFormatting>
  <conditionalFormatting sqref="AB412">
    <cfRule type="cellIs" dxfId="345" priority="561" operator="greaterThan">
      <formula>130</formula>
    </cfRule>
    <cfRule type="cellIs" dxfId="344" priority="562" operator="between">
      <formula>126</formula>
      <formula>130</formula>
    </cfRule>
  </conditionalFormatting>
  <conditionalFormatting sqref="X411 X413 AD413 AD411">
    <cfRule type="cellIs" dxfId="343" priority="560" operator="between">
      <formula>0.0000000001</formula>
      <formula>6.999999999</formula>
    </cfRule>
  </conditionalFormatting>
  <conditionalFormatting sqref="AE415 AE417 Y417 Y415 M417 M415">
    <cfRule type="cellIs" dxfId="342" priority="544" operator="between">
      <formula>399.999</formula>
      <formula>499.999</formula>
    </cfRule>
    <cfRule type="cellIs" dxfId="341" priority="552" operator="between">
      <formula>1</formula>
      <formula>499.9999</formula>
    </cfRule>
  </conditionalFormatting>
  <conditionalFormatting sqref="J416">
    <cfRule type="cellIs" dxfId="340" priority="550" operator="greaterThan">
      <formula>100</formula>
    </cfRule>
    <cfRule type="cellIs" dxfId="339" priority="551" operator="between">
      <formula>96</formula>
      <formula>100</formula>
    </cfRule>
  </conditionalFormatting>
  <conditionalFormatting sqref="V416">
    <cfRule type="cellIs" dxfId="338" priority="548" operator="greaterThan">
      <formula>100</formula>
    </cfRule>
    <cfRule type="cellIs" dxfId="337" priority="549" operator="between">
      <formula>96</formula>
      <formula>100</formula>
    </cfRule>
  </conditionalFormatting>
  <conditionalFormatting sqref="AB416">
    <cfRule type="cellIs" dxfId="336" priority="546" operator="greaterThan">
      <formula>130</formula>
    </cfRule>
    <cfRule type="cellIs" dxfId="335" priority="547" operator="between">
      <formula>126</formula>
      <formula>130</formula>
    </cfRule>
  </conditionalFormatting>
  <conditionalFormatting sqref="X415 X417 AD417 AD415">
    <cfRule type="cellIs" dxfId="334" priority="545" operator="between">
      <formula>0.0000000001</formula>
      <formula>6.999999999</formula>
    </cfRule>
  </conditionalFormatting>
  <conditionalFormatting sqref="J418">
    <cfRule type="cellIs" dxfId="333" priority="542" operator="greaterThan">
      <formula>100</formula>
    </cfRule>
    <cfRule type="cellIs" dxfId="332" priority="543" operator="between">
      <formula>96</formula>
      <formula>100</formula>
    </cfRule>
  </conditionalFormatting>
  <conditionalFormatting sqref="V418">
    <cfRule type="cellIs" dxfId="331" priority="540" operator="greaterThan">
      <formula>100</formula>
    </cfRule>
    <cfRule type="cellIs" dxfId="330" priority="541" operator="between">
      <formula>96</formula>
      <formula>100</formula>
    </cfRule>
  </conditionalFormatting>
  <conditionalFormatting sqref="AB418">
    <cfRule type="cellIs" dxfId="329" priority="538" operator="greaterThan">
      <formula>130</formula>
    </cfRule>
    <cfRule type="cellIs" dxfId="328" priority="539" operator="between">
      <formula>126</formula>
      <formula>130</formula>
    </cfRule>
  </conditionalFormatting>
  <conditionalFormatting sqref="AE419 AE421 Y421 Y419 M421 M419">
    <cfRule type="cellIs" dxfId="327" priority="526" operator="between">
      <formula>399.999</formula>
      <formula>499.999</formula>
    </cfRule>
    <cfRule type="cellIs" dxfId="326" priority="534" operator="between">
      <formula>1</formula>
      <formula>499.9999</formula>
    </cfRule>
  </conditionalFormatting>
  <conditionalFormatting sqref="J420">
    <cfRule type="cellIs" dxfId="325" priority="532" operator="greaterThan">
      <formula>100</formula>
    </cfRule>
    <cfRule type="cellIs" dxfId="324" priority="533" operator="between">
      <formula>96</formula>
      <formula>100</formula>
    </cfRule>
  </conditionalFormatting>
  <conditionalFormatting sqref="V420">
    <cfRule type="cellIs" dxfId="323" priority="530" operator="greaterThan">
      <formula>100</formula>
    </cfRule>
    <cfRule type="cellIs" dxfId="322" priority="531" operator="between">
      <formula>96</formula>
      <formula>100</formula>
    </cfRule>
  </conditionalFormatting>
  <conditionalFormatting sqref="AB420">
    <cfRule type="cellIs" dxfId="321" priority="528" operator="greaterThan">
      <formula>130</formula>
    </cfRule>
    <cfRule type="cellIs" dxfId="320" priority="529" operator="between">
      <formula>126</formula>
      <formula>130</formula>
    </cfRule>
  </conditionalFormatting>
  <conditionalFormatting sqref="X419 X421 AD421 AD419">
    <cfRule type="cellIs" dxfId="319" priority="527" operator="between">
      <formula>0.0000000001</formula>
      <formula>6.999999999</formula>
    </cfRule>
  </conditionalFormatting>
  <conditionalFormatting sqref="AE423 AE425 Y425 Y423 M425 M423">
    <cfRule type="cellIs" dxfId="318" priority="511" operator="between">
      <formula>399.999</formula>
      <formula>499.999</formula>
    </cfRule>
    <cfRule type="cellIs" dxfId="317" priority="519" operator="between">
      <formula>1</formula>
      <formula>499.9999</formula>
    </cfRule>
  </conditionalFormatting>
  <conditionalFormatting sqref="J424">
    <cfRule type="cellIs" dxfId="316" priority="517" operator="greaterThan">
      <formula>100</formula>
    </cfRule>
    <cfRule type="cellIs" dxfId="315" priority="518" operator="between">
      <formula>96</formula>
      <formula>100</formula>
    </cfRule>
  </conditionalFormatting>
  <conditionalFormatting sqref="V424">
    <cfRule type="cellIs" dxfId="314" priority="515" operator="greaterThan">
      <formula>100</formula>
    </cfRule>
    <cfRule type="cellIs" dxfId="313" priority="516" operator="between">
      <formula>96</formula>
      <formula>100</formula>
    </cfRule>
  </conditionalFormatting>
  <conditionalFormatting sqref="AB424">
    <cfRule type="cellIs" dxfId="312" priority="513" operator="greaterThan">
      <formula>130</formula>
    </cfRule>
    <cfRule type="cellIs" dxfId="311" priority="514" operator="between">
      <formula>126</formula>
      <formula>130</formula>
    </cfRule>
  </conditionalFormatting>
  <conditionalFormatting sqref="X423 X425 AD425 AD423">
    <cfRule type="cellIs" dxfId="310" priority="512" operator="between">
      <formula>0.0000000001</formula>
      <formula>6.999999999</formula>
    </cfRule>
  </conditionalFormatting>
  <conditionalFormatting sqref="AE427 AE429 Y429 Y427 M429 M427">
    <cfRule type="cellIs" dxfId="309" priority="496" operator="between">
      <formula>399.999</formula>
      <formula>499.999</formula>
    </cfRule>
    <cfRule type="cellIs" dxfId="308" priority="504" operator="between">
      <formula>1</formula>
      <formula>499.9999</formula>
    </cfRule>
  </conditionalFormatting>
  <conditionalFormatting sqref="J428">
    <cfRule type="cellIs" dxfId="307" priority="502" operator="greaterThan">
      <formula>100</formula>
    </cfRule>
    <cfRule type="cellIs" dxfId="306" priority="503" operator="between">
      <formula>96</formula>
      <formula>100</formula>
    </cfRule>
  </conditionalFormatting>
  <conditionalFormatting sqref="V428">
    <cfRule type="cellIs" dxfId="305" priority="500" operator="greaterThan">
      <formula>100</formula>
    </cfRule>
    <cfRule type="cellIs" dxfId="304" priority="501" operator="between">
      <formula>96</formula>
      <formula>100</formula>
    </cfRule>
  </conditionalFormatting>
  <conditionalFormatting sqref="AB428">
    <cfRule type="cellIs" dxfId="303" priority="498" operator="greaterThan">
      <formula>130</formula>
    </cfRule>
    <cfRule type="cellIs" dxfId="302" priority="499" operator="between">
      <formula>126</formula>
      <formula>130</formula>
    </cfRule>
  </conditionalFormatting>
  <conditionalFormatting sqref="X427 X429 AD429 AD427">
    <cfRule type="cellIs" dxfId="301" priority="497" operator="between">
      <formula>0.0000000001</formula>
      <formula>6.999999999</formula>
    </cfRule>
  </conditionalFormatting>
  <conditionalFormatting sqref="AE431 AE433 Y433 Y431 M433 M431">
    <cfRule type="cellIs" dxfId="300" priority="481" operator="between">
      <formula>399.999</formula>
      <formula>499.999</formula>
    </cfRule>
    <cfRule type="cellIs" dxfId="299" priority="489" operator="between">
      <formula>1</formula>
      <formula>499.9999</formula>
    </cfRule>
  </conditionalFormatting>
  <conditionalFormatting sqref="J432">
    <cfRule type="cellIs" dxfId="298" priority="487" operator="greaterThan">
      <formula>100</formula>
    </cfRule>
    <cfRule type="cellIs" dxfId="297" priority="488" operator="between">
      <formula>96</formula>
      <formula>100</formula>
    </cfRule>
  </conditionalFormatting>
  <conditionalFormatting sqref="V432">
    <cfRule type="cellIs" dxfId="296" priority="485" operator="greaterThan">
      <formula>100</formula>
    </cfRule>
    <cfRule type="cellIs" dxfId="295" priority="486" operator="between">
      <formula>96</formula>
      <formula>100</formula>
    </cfRule>
  </conditionalFormatting>
  <conditionalFormatting sqref="AB432">
    <cfRule type="cellIs" dxfId="294" priority="483" operator="greaterThan">
      <formula>130</formula>
    </cfRule>
    <cfRule type="cellIs" dxfId="293" priority="484" operator="between">
      <formula>126</formula>
      <formula>130</formula>
    </cfRule>
  </conditionalFormatting>
  <conditionalFormatting sqref="X431 X433 AD433 AD431">
    <cfRule type="cellIs" dxfId="292" priority="482" operator="between">
      <formula>0.0000000001</formula>
      <formula>6.999999999</formula>
    </cfRule>
  </conditionalFormatting>
  <conditionalFormatting sqref="AE435 AE437 Y437 Y435 M437 M435">
    <cfRule type="cellIs" dxfId="291" priority="466" operator="between">
      <formula>399.999</formula>
      <formula>499.999</formula>
    </cfRule>
    <cfRule type="cellIs" dxfId="290" priority="474" operator="between">
      <formula>1</formula>
      <formula>499.9999</formula>
    </cfRule>
  </conditionalFormatting>
  <conditionalFormatting sqref="J436">
    <cfRule type="cellIs" dxfId="289" priority="472" operator="greaterThan">
      <formula>100</formula>
    </cfRule>
    <cfRule type="cellIs" dxfId="288" priority="473" operator="between">
      <formula>96</formula>
      <formula>100</formula>
    </cfRule>
  </conditionalFormatting>
  <conditionalFormatting sqref="V436">
    <cfRule type="cellIs" dxfId="287" priority="470" operator="greaterThan">
      <formula>100</formula>
    </cfRule>
    <cfRule type="cellIs" dxfId="286" priority="471" operator="between">
      <formula>96</formula>
      <formula>100</formula>
    </cfRule>
  </conditionalFormatting>
  <conditionalFormatting sqref="AB436">
    <cfRule type="cellIs" dxfId="285" priority="468" operator="greaterThan">
      <formula>130</formula>
    </cfRule>
    <cfRule type="cellIs" dxfId="284" priority="469" operator="between">
      <formula>126</formula>
      <formula>130</formula>
    </cfRule>
  </conditionalFormatting>
  <conditionalFormatting sqref="X435 X437 AD437 AD435">
    <cfRule type="cellIs" dxfId="283" priority="467" operator="between">
      <formula>0.0000000001</formula>
      <formula>6.999999999</formula>
    </cfRule>
  </conditionalFormatting>
  <conditionalFormatting sqref="J438">
    <cfRule type="cellIs" dxfId="282" priority="464" operator="greaterThan">
      <formula>100</formula>
    </cfRule>
    <cfRule type="cellIs" dxfId="281" priority="465" operator="between">
      <formula>96</formula>
      <formula>100</formula>
    </cfRule>
  </conditionalFormatting>
  <conditionalFormatting sqref="V438">
    <cfRule type="cellIs" dxfId="280" priority="462" operator="greaterThan">
      <formula>100</formula>
    </cfRule>
    <cfRule type="cellIs" dxfId="279" priority="463" operator="between">
      <formula>96</formula>
      <formula>100</formula>
    </cfRule>
  </conditionalFormatting>
  <conditionalFormatting sqref="AB438">
    <cfRule type="cellIs" dxfId="278" priority="460" operator="greaterThan">
      <formula>130</formula>
    </cfRule>
    <cfRule type="cellIs" dxfId="277" priority="461" operator="between">
      <formula>126</formula>
      <formula>130</formula>
    </cfRule>
  </conditionalFormatting>
  <conditionalFormatting sqref="AE439 AE441 Y441 Y439 M441 M439">
    <cfRule type="cellIs" dxfId="276" priority="448" operator="between">
      <formula>399.999</formula>
      <formula>499.999</formula>
    </cfRule>
    <cfRule type="cellIs" dxfId="275" priority="456" operator="between">
      <formula>1</formula>
      <formula>499.9999</formula>
    </cfRule>
  </conditionalFormatting>
  <conditionalFormatting sqref="J440">
    <cfRule type="cellIs" dxfId="274" priority="454" operator="greaterThan">
      <formula>100</formula>
    </cfRule>
    <cfRule type="cellIs" dxfId="273" priority="455" operator="between">
      <formula>96</formula>
      <formula>100</formula>
    </cfRule>
  </conditionalFormatting>
  <conditionalFormatting sqref="V440">
    <cfRule type="cellIs" dxfId="272" priority="452" operator="greaterThan">
      <formula>100</formula>
    </cfRule>
    <cfRule type="cellIs" dxfId="271" priority="453" operator="between">
      <formula>96</formula>
      <formula>100</formula>
    </cfRule>
  </conditionalFormatting>
  <conditionalFormatting sqref="AB440">
    <cfRule type="cellIs" dxfId="270" priority="450" operator="greaterThan">
      <formula>130</formula>
    </cfRule>
    <cfRule type="cellIs" dxfId="269" priority="451" operator="between">
      <formula>126</formula>
      <formula>130</formula>
    </cfRule>
  </conditionalFormatting>
  <conditionalFormatting sqref="X439 X441 AD441 AD439">
    <cfRule type="cellIs" dxfId="268" priority="449" operator="between">
      <formula>0.0000000001</formula>
      <formula>6.999999999</formula>
    </cfRule>
  </conditionalFormatting>
  <conditionalFormatting sqref="AE443 AE445 Y445 Y443 M445 M443">
    <cfRule type="cellIs" dxfId="267" priority="433" operator="between">
      <formula>399.999</formula>
      <formula>499.999</formula>
    </cfRule>
    <cfRule type="cellIs" dxfId="266" priority="441" operator="between">
      <formula>1</formula>
      <formula>499.9999</formula>
    </cfRule>
  </conditionalFormatting>
  <conditionalFormatting sqref="J444">
    <cfRule type="cellIs" dxfId="265" priority="439" operator="greaterThan">
      <formula>100</formula>
    </cfRule>
    <cfRule type="cellIs" dxfId="264" priority="440" operator="between">
      <formula>96</formula>
      <formula>100</formula>
    </cfRule>
  </conditionalFormatting>
  <conditionalFormatting sqref="V444">
    <cfRule type="cellIs" dxfId="263" priority="437" operator="greaterThan">
      <formula>100</formula>
    </cfRule>
    <cfRule type="cellIs" dxfId="262" priority="438" operator="between">
      <formula>96</formula>
      <formula>100</formula>
    </cfRule>
  </conditionalFormatting>
  <conditionalFormatting sqref="AB444">
    <cfRule type="cellIs" dxfId="261" priority="435" operator="greaterThan">
      <formula>130</formula>
    </cfRule>
    <cfRule type="cellIs" dxfId="260" priority="436" operator="between">
      <formula>126</formula>
      <formula>130</formula>
    </cfRule>
  </conditionalFormatting>
  <conditionalFormatting sqref="X443 X445 AD445 AD443">
    <cfRule type="cellIs" dxfId="259" priority="434" operator="between">
      <formula>0.0000000001</formula>
      <formula>6.999999999</formula>
    </cfRule>
  </conditionalFormatting>
  <conditionalFormatting sqref="I5:I672 U5:U672 AA5:AA672">
    <cfRule type="colorScale" priority="380">
      <colorScale>
        <cfvo type="min"/>
        <cfvo type="percentile" val="50"/>
        <cfvo type="max"/>
        <color rgb="FFFF0000"/>
        <color rgb="FFFFEB84"/>
        <color rgb="FF92D050"/>
      </colorScale>
    </cfRule>
  </conditionalFormatting>
  <conditionalFormatting sqref="AE459 AE463 AE467 AE471 AE477 AE481 AE485 AE489 AE493 AE497 AE501 AE505 AE509 AE513 AE517 AE523 AE527 AE531 AE539 AE545 AE549 AE553 AE557 AE561 AE565 AE569 AE573 AE579 AE583 AE587 AE591 AE593 AE595 AE599 AE607 AE611 AE461 AE465 AE469 AE473 AE475 AE479 AE483 AE487 AE491 AE495 AE499 AE503 AE507 AE511 AE515 AE521 AE525 AE529 AE533 AE537 AE541 AE543 AE547 AE551 AE555 AE559 AE563 AE567 AE571 AE575 AE577 AE581 AE585 AE589 AE597 AE601 AE603 AE605 AE609 AE613 Y461 Y465 Y469 Y475 Y479 Y483 Y487 Y491 Y495 Y499 Y503 Y507 Y511 Y515 Y521 Y525 Y529 Y537 Y541 Y543 Y547 Y551 Y555 Y559 Y563 Y567 Y571 Y575 Y577 Y581 Y585 Y589 Y597 Y601 Y603 Y605 Y609 Y613 Y459 Y463 Y467 Y471 Y473 Y477 Y481 Y485 Y489 Y493 Y497 Y501 Y505 Y509 Y513 Y517 Y523 Y527 Y531 Y533 Y539 Y545 Y549 Y553 Y557 Y561 Y565 Y569 Y573 Y579 Y583 Y587 Y591 Y593 Y595 Y599 Y607 Y611 M461 M465 M469 M475 M479 M483 M487 M491 M495 M499 M503 M507 M511 M515 M521 M525 M529 M537 M541 M543 M547 M551 M555 M559 M563 M567 M571 M575 M577 M581 M585 M589 M597 M601 M603 M605 M609 M613 M459 M463 M467 M471 M473 M477 M481 M485 M489 M493 M497 M501 M505 M509 M513 M517 M523 M527 M531 M539 M545 M549 M553 M557 M561 M565 M569 M573 M579 M583 M587 M591 M593 M595 M599 M607 M611">
    <cfRule type="cellIs" dxfId="258" priority="311" operator="between">
      <formula>399.999</formula>
      <formula>499.999</formula>
    </cfRule>
    <cfRule type="cellIs" dxfId="257" priority="341" operator="between">
      <formula>1</formula>
      <formula>499.9999</formula>
    </cfRule>
  </conditionalFormatting>
  <conditionalFormatting sqref="J460 J468 J474 J482 J490 J498 J506 J514 J520 J528 J534 J540 J546 J554 J562 J570 J576 J584 J592 J596 J602 J608 J464 J472 J478 J486 J494 J502 J510 J518 J524 J532 J536 J542 J550 J558 J566 J574 J580 J588 J594 J600 J604 J612">
    <cfRule type="cellIs" dxfId="256" priority="339" operator="greaterThan">
      <formula>100</formula>
    </cfRule>
    <cfRule type="cellIs" dxfId="255" priority="340" operator="between">
      <formula>96</formula>
      <formula>100</formula>
    </cfRule>
  </conditionalFormatting>
  <conditionalFormatting sqref="V464 V472 V478 V486 V494 V502 V510 V518 V524 V532 V536 V542 V550 V558 V566 V574 V580 V588 V594 V600 V604 V612">
    <cfRule type="cellIs" dxfId="254" priority="337" operator="greaterThan">
      <formula>100</formula>
    </cfRule>
    <cfRule type="cellIs" dxfId="253" priority="338" operator="between">
      <formula>96</formula>
      <formula>100</formula>
    </cfRule>
  </conditionalFormatting>
  <conditionalFormatting sqref="V460 V468 V474 V482 V490 V498 V506 V514 V520 V528 V534 V540 V546 V554 V562 V570 V576 V584 V592 V596 V602 V608">
    <cfRule type="cellIs" dxfId="252" priority="335" operator="greaterThan">
      <formula>100</formula>
    </cfRule>
    <cfRule type="cellIs" dxfId="251" priority="336" operator="between">
      <formula>96</formula>
      <formula>100</formula>
    </cfRule>
  </conditionalFormatting>
  <conditionalFormatting sqref="AB464 AB472 AB478 AB486 AB494 AB502 AB510 AB518 AB524 AB532 AB536 AB542 AB550 AB558 AB566 AB574 AB580 AB588 AB594 AB600 AB604 AB612">
    <cfRule type="cellIs" dxfId="250" priority="333" operator="greaterThan">
      <formula>130</formula>
    </cfRule>
    <cfRule type="cellIs" dxfId="249" priority="334" operator="between">
      <formula>126</formula>
      <formula>130</formula>
    </cfRule>
  </conditionalFormatting>
  <conditionalFormatting sqref="AB460 AB468 AB474 AB482 AB490 AB498 AB506 AB514 AB520 AB528 AB534 AB540 AB546 AB554 AB562 AB570 AB576 AB584 AB592 AB596 AB602 AB608">
    <cfRule type="cellIs" dxfId="248" priority="331" operator="greaterThan">
      <formula>130</formula>
    </cfRule>
    <cfRule type="cellIs" dxfId="247" priority="332" operator="between">
      <formula>126</formula>
      <formula>130</formula>
    </cfRule>
  </conditionalFormatting>
  <conditionalFormatting sqref="X463 X471 X477 X485 X493 X501 X509 X517 X523 X531 X549 X557 X565 X573 X579 X587 X593 X599 X611 X465 X479 X487 X495 X503 X511 X525 X537 X543 X551 X559 X567 X575 X581 X589 X601 X605 X613 X459 X467 X473 X481 X489 X497 X505 X513 X527 X539 X545 X553 X561 X569 X583 X591 X595 X607 X461 X469 X475 X483 X491 X499 X507 X515 X521 X529 X541 X547 X555 X563 X571 X577 X585 X597 X603 X609 AD459 AD467 AD481 AD489 AD497 AD505 AD513 AD527 AD539 AD545 AD553 AD561 AD569 AD583 AD591 AD595 AD607 AD461 AD469 AD475 AD483 AD491 AD499 AD507 AD515 AD521 AD529 AD541 AD547 AD555 AD563 AD571 AD577 AD585 AD597 AD603 AD609 AD465 AD473 AD479 AD487 AD495 AD503 AD511 AD525 AD537 AD543 AD551 AD559 AD567 AD575 AD581 AD589 AD601 AD605 AD613 AD463 AD471 AD477 AD485 AD493 AD501 AD509 AD517 AD523 AD531 AD549 AD557 AD565 AD573 AD579 AD587 AD593 AD599 AD611">
    <cfRule type="cellIs" dxfId="246" priority="330" operator="between">
      <formula>0.0000000001</formula>
      <formula>6.999999999</formula>
    </cfRule>
  </conditionalFormatting>
  <conditionalFormatting sqref="J452 J448">
    <cfRule type="cellIs" dxfId="245" priority="327" operator="greaterThan">
      <formula>100</formula>
    </cfRule>
    <cfRule type="cellIs" dxfId="244" priority="328" operator="between">
      <formula>96</formula>
      <formula>100</formula>
    </cfRule>
  </conditionalFormatting>
  <conditionalFormatting sqref="V448">
    <cfRule type="cellIs" dxfId="243" priority="325" operator="greaterThan">
      <formula>100</formula>
    </cfRule>
    <cfRule type="cellIs" dxfId="242" priority="326" operator="between">
      <formula>96</formula>
      <formula>100</formula>
    </cfRule>
  </conditionalFormatting>
  <conditionalFormatting sqref="V452">
    <cfRule type="cellIs" dxfId="241" priority="323" operator="greaterThan">
      <formula>100</formula>
    </cfRule>
    <cfRule type="cellIs" dxfId="240" priority="324" operator="between">
      <formula>96</formula>
      <formula>100</formula>
    </cfRule>
  </conditionalFormatting>
  <conditionalFormatting sqref="AB448">
    <cfRule type="cellIs" dxfId="239" priority="321" operator="greaterThan">
      <formula>130</formula>
    </cfRule>
    <cfRule type="cellIs" dxfId="238" priority="322" operator="between">
      <formula>126</formula>
      <formula>130</formula>
    </cfRule>
  </conditionalFormatting>
  <conditionalFormatting sqref="AB452">
    <cfRule type="cellIs" dxfId="237" priority="319" operator="greaterThan">
      <formula>130</formula>
    </cfRule>
    <cfRule type="cellIs" dxfId="236" priority="320" operator="between">
      <formula>126</formula>
      <formula>130</formula>
    </cfRule>
  </conditionalFormatting>
  <conditionalFormatting sqref="X447 X449 X451 X453 AD451 AD453 AD449 AD447">
    <cfRule type="cellIs" dxfId="235" priority="318" operator="between">
      <formula>0.0000000001</formula>
      <formula>6.999999999</formula>
    </cfRule>
  </conditionalFormatting>
  <conditionalFormatting sqref="AD455">
    <cfRule type="cellIs" dxfId="234" priority="307" operator="between">
      <formula>0.0000000001</formula>
      <formula>6.999999999</formula>
    </cfRule>
  </conditionalFormatting>
  <conditionalFormatting sqref="AB456">
    <cfRule type="cellIs" dxfId="233" priority="308" operator="greaterThan">
      <formula>130</formula>
    </cfRule>
    <cfRule type="cellIs" dxfId="232" priority="309" operator="between">
      <formula>126</formula>
      <formula>130</formula>
    </cfRule>
  </conditionalFormatting>
  <conditionalFormatting sqref="X455">
    <cfRule type="cellIs" dxfId="231" priority="304" operator="between">
      <formula>0.0000000001</formula>
      <formula>6.999999999</formula>
    </cfRule>
  </conditionalFormatting>
  <conditionalFormatting sqref="V456">
    <cfRule type="cellIs" dxfId="230" priority="305" operator="greaterThan">
      <formula>100</formula>
    </cfRule>
    <cfRule type="cellIs" dxfId="229" priority="306" operator="between">
      <formula>96</formula>
      <formula>100</formula>
    </cfRule>
  </conditionalFormatting>
  <conditionalFormatting sqref="Y447">
    <cfRule type="cellIs" dxfId="228" priority="302" operator="between">
      <formula>399.999</formula>
      <formula>499.999</formula>
    </cfRule>
    <cfRule type="cellIs" dxfId="227" priority="303" operator="between">
      <formula>1</formula>
      <formula>499.9999</formula>
    </cfRule>
  </conditionalFormatting>
  <conditionalFormatting sqref="M449">
    <cfRule type="cellIs" dxfId="226" priority="280" operator="between">
      <formula>399.999</formula>
      <formula>499.999</formula>
    </cfRule>
    <cfRule type="cellIs" dxfId="225" priority="281" operator="between">
      <formula>1</formula>
      <formula>499.9999</formula>
    </cfRule>
  </conditionalFormatting>
  <conditionalFormatting sqref="Y449">
    <cfRule type="cellIs" dxfId="224" priority="300" operator="between">
      <formula>399.999</formula>
      <formula>499.999</formula>
    </cfRule>
    <cfRule type="cellIs" dxfId="223" priority="301" operator="between">
      <formula>1</formula>
      <formula>499.9999</formula>
    </cfRule>
  </conditionalFormatting>
  <conditionalFormatting sqref="AE447">
    <cfRule type="cellIs" dxfId="222" priority="298" operator="between">
      <formula>399.999</formula>
      <formula>499.999</formula>
    </cfRule>
    <cfRule type="cellIs" dxfId="221" priority="299" operator="between">
      <formula>1</formula>
      <formula>499.9999</formula>
    </cfRule>
  </conditionalFormatting>
  <conditionalFormatting sqref="AE449">
    <cfRule type="cellIs" dxfId="220" priority="296" operator="between">
      <formula>399.999</formula>
      <formula>499.999</formula>
    </cfRule>
    <cfRule type="cellIs" dxfId="219" priority="297" operator="between">
      <formula>1</formula>
      <formula>499.9999</formula>
    </cfRule>
  </conditionalFormatting>
  <conditionalFormatting sqref="M451">
    <cfRule type="cellIs" dxfId="218" priority="294" operator="between">
      <formula>399.999</formula>
      <formula>499.999</formula>
    </cfRule>
    <cfRule type="cellIs" dxfId="217" priority="295" operator="between">
      <formula>1</formula>
      <formula>499.9999</formula>
    </cfRule>
  </conditionalFormatting>
  <conditionalFormatting sqref="M453">
    <cfRule type="cellIs" dxfId="216" priority="292" operator="between">
      <formula>399.999</formula>
      <formula>499.999</formula>
    </cfRule>
    <cfRule type="cellIs" dxfId="215" priority="293" operator="between">
      <formula>1</formula>
      <formula>499.9999</formula>
    </cfRule>
  </conditionalFormatting>
  <conditionalFormatting sqref="Y451">
    <cfRule type="cellIs" dxfId="214" priority="290" operator="between">
      <formula>399.999</formula>
      <formula>499.999</formula>
    </cfRule>
    <cfRule type="cellIs" dxfId="213" priority="291" operator="between">
      <formula>1</formula>
      <formula>499.9999</formula>
    </cfRule>
  </conditionalFormatting>
  <conditionalFormatting sqref="Y453">
    <cfRule type="cellIs" dxfId="212" priority="288" operator="between">
      <formula>399.999</formula>
      <formula>499.999</formula>
    </cfRule>
    <cfRule type="cellIs" dxfId="211" priority="289" operator="between">
      <formula>1</formula>
      <formula>499.9999</formula>
    </cfRule>
  </conditionalFormatting>
  <conditionalFormatting sqref="AE451">
    <cfRule type="cellIs" dxfId="210" priority="286" operator="between">
      <formula>399.999</formula>
      <formula>499.999</formula>
    </cfRule>
    <cfRule type="cellIs" dxfId="209" priority="287" operator="between">
      <formula>1</formula>
      <formula>499.9999</formula>
    </cfRule>
  </conditionalFormatting>
  <conditionalFormatting sqref="AE453">
    <cfRule type="cellIs" dxfId="208" priority="284" operator="between">
      <formula>399.999</formula>
      <formula>499.999</formula>
    </cfRule>
    <cfRule type="cellIs" dxfId="207" priority="285" operator="between">
      <formula>1</formula>
      <formula>499.9999</formula>
    </cfRule>
  </conditionalFormatting>
  <conditionalFormatting sqref="M447">
    <cfRule type="cellIs" dxfId="206" priority="282" operator="between">
      <formula>399.999</formula>
      <formula>499.999</formula>
    </cfRule>
    <cfRule type="cellIs" dxfId="205" priority="283" operator="between">
      <formula>1</formula>
      <formula>499.9999</formula>
    </cfRule>
  </conditionalFormatting>
  <conditionalFormatting sqref="M457">
    <cfRule type="cellIs" dxfId="204" priority="274" operator="between">
      <formula>399.999</formula>
      <formula>499.999</formula>
    </cfRule>
    <cfRule type="cellIs" dxfId="203" priority="275" operator="between">
      <formula>1</formula>
      <formula>499.9999</formula>
    </cfRule>
  </conditionalFormatting>
  <conditionalFormatting sqref="X457">
    <cfRule type="cellIs" dxfId="202" priority="273" operator="between">
      <formula>0.0000000001</formula>
      <formula>6.999999999</formula>
    </cfRule>
  </conditionalFormatting>
  <conditionalFormatting sqref="Y457">
    <cfRule type="cellIs" dxfId="201" priority="271" operator="between">
      <formula>399.999</formula>
      <formula>499.999</formula>
    </cfRule>
    <cfRule type="cellIs" dxfId="200" priority="272" operator="between">
      <formula>1</formula>
      <formula>499.9999</formula>
    </cfRule>
  </conditionalFormatting>
  <conditionalFormatting sqref="AD457">
    <cfRule type="cellIs" dxfId="199" priority="270" operator="between">
      <formula>0.0000000001</formula>
      <formula>6.999999999</formula>
    </cfRule>
  </conditionalFormatting>
  <conditionalFormatting sqref="AE457">
    <cfRule type="cellIs" dxfId="198" priority="268" operator="between">
      <formula>399.999</formula>
      <formula>499.999</formula>
    </cfRule>
    <cfRule type="cellIs" dxfId="197" priority="269" operator="between">
      <formula>1</formula>
      <formula>499.9999</formula>
    </cfRule>
  </conditionalFormatting>
  <conditionalFormatting sqref="AE455">
    <cfRule type="cellIs" dxfId="196" priority="262" operator="between">
      <formula>399.999</formula>
      <formula>499.999</formula>
    </cfRule>
    <cfRule type="cellIs" dxfId="195" priority="263" operator="between">
      <formula>1</formula>
      <formula>499.9999</formula>
    </cfRule>
  </conditionalFormatting>
  <conditionalFormatting sqref="M455">
    <cfRule type="cellIs" dxfId="194" priority="266" operator="between">
      <formula>399.999</formula>
      <formula>499.999</formula>
    </cfRule>
    <cfRule type="cellIs" dxfId="193" priority="267" operator="between">
      <formula>1</formula>
      <formula>499.9999</formula>
    </cfRule>
  </conditionalFormatting>
  <conditionalFormatting sqref="Y455">
    <cfRule type="cellIs" dxfId="192" priority="264" operator="between">
      <formula>399.999</formula>
      <formula>499.999</formula>
    </cfRule>
    <cfRule type="cellIs" dxfId="191" priority="265" operator="between">
      <formula>1</formula>
      <formula>499.9999</formula>
    </cfRule>
  </conditionalFormatting>
  <conditionalFormatting sqref="L519">
    <cfRule type="cellIs" dxfId="190" priority="261" operator="between">
      <formula>0.0000000001</formula>
      <formula>6.999999999</formula>
    </cfRule>
  </conditionalFormatting>
  <conditionalFormatting sqref="X519">
    <cfRule type="cellIs" dxfId="189" priority="259" operator="between">
      <formula>0.0000000001</formula>
      <formula>6.999999999</formula>
    </cfRule>
  </conditionalFormatting>
  <conditionalFormatting sqref="Y519">
    <cfRule type="cellIs" dxfId="188" priority="260" operator="between">
      <formula>1</formula>
      <formula>499.9999</formula>
    </cfRule>
  </conditionalFormatting>
  <conditionalFormatting sqref="AE519">
    <cfRule type="cellIs" dxfId="187" priority="258" operator="between">
      <formula>1</formula>
      <formula>499.9999</formula>
    </cfRule>
  </conditionalFormatting>
  <conditionalFormatting sqref="AD519">
    <cfRule type="cellIs" dxfId="186" priority="257" operator="between">
      <formula>0.0000000001</formula>
      <formula>6.999999999</formula>
    </cfRule>
  </conditionalFormatting>
  <conditionalFormatting sqref="AD533">
    <cfRule type="cellIs" dxfId="185" priority="254" operator="between">
      <formula>0.0000000001</formula>
      <formula>6.999999999</formula>
    </cfRule>
  </conditionalFormatting>
  <conditionalFormatting sqref="L533">
    <cfRule type="cellIs" dxfId="184" priority="256" operator="between">
      <formula>0.0000000001</formula>
      <formula>6.999999999</formula>
    </cfRule>
  </conditionalFormatting>
  <conditionalFormatting sqref="X533">
    <cfRule type="cellIs" dxfId="183" priority="255" operator="between">
      <formula>0.0000000001</formula>
      <formula>6.999999999</formula>
    </cfRule>
  </conditionalFormatting>
  <conditionalFormatting sqref="L535">
    <cfRule type="cellIs" dxfId="182" priority="253" operator="between">
      <formula>0.0000000001</formula>
      <formula>6.999999999</formula>
    </cfRule>
  </conditionalFormatting>
  <conditionalFormatting sqref="Y535">
    <cfRule type="cellIs" dxfId="181" priority="251" operator="between">
      <formula>399.999</formula>
      <formula>499.999</formula>
    </cfRule>
    <cfRule type="cellIs" dxfId="180" priority="252" operator="between">
      <formula>1</formula>
      <formula>499.9999</formula>
    </cfRule>
  </conditionalFormatting>
  <conditionalFormatting sqref="X535">
    <cfRule type="cellIs" dxfId="179" priority="250" operator="between">
      <formula>0.0000000001</formula>
      <formula>6.999999999</formula>
    </cfRule>
  </conditionalFormatting>
  <conditionalFormatting sqref="AE535">
    <cfRule type="cellIs" dxfId="178" priority="248" operator="between">
      <formula>399.999</formula>
      <formula>499.999</formula>
    </cfRule>
    <cfRule type="cellIs" dxfId="177" priority="249" operator="between">
      <formula>1</formula>
      <formula>499.9999</formula>
    </cfRule>
  </conditionalFormatting>
  <conditionalFormatting sqref="AD535">
    <cfRule type="cellIs" dxfId="176" priority="247" operator="between">
      <formula>0.0000000001</formula>
      <formula>6.999999999</formula>
    </cfRule>
  </conditionalFormatting>
  <conditionalFormatting sqref="AE615 AE617 Y617 Y615 M617 M615">
    <cfRule type="cellIs" dxfId="175" priority="235" operator="between">
      <formula>399.999</formula>
      <formula>499.999</formula>
    </cfRule>
    <cfRule type="cellIs" dxfId="174" priority="244" operator="between">
      <formula>1</formula>
      <formula>499.9999</formula>
    </cfRule>
  </conditionalFormatting>
  <conditionalFormatting sqref="J616">
    <cfRule type="cellIs" dxfId="173" priority="242" operator="greaterThan">
      <formula>100</formula>
    </cfRule>
    <cfRule type="cellIs" dxfId="172" priority="243" operator="between">
      <formula>96</formula>
      <formula>100</formula>
    </cfRule>
  </conditionalFormatting>
  <conditionalFormatting sqref="V616">
    <cfRule type="cellIs" dxfId="171" priority="240" operator="greaterThan">
      <formula>100</formula>
    </cfRule>
    <cfRule type="cellIs" dxfId="170" priority="241" operator="between">
      <formula>96</formula>
      <formula>100</formula>
    </cfRule>
  </conditionalFormatting>
  <conditionalFormatting sqref="AB616">
    <cfRule type="cellIs" dxfId="169" priority="238" operator="greaterThan">
      <formula>130</formula>
    </cfRule>
    <cfRule type="cellIs" dxfId="168" priority="239" operator="between">
      <formula>126</formula>
      <formula>130</formula>
    </cfRule>
  </conditionalFormatting>
  <conditionalFormatting sqref="X615 X617 AD617 AD615">
    <cfRule type="cellIs" dxfId="167" priority="237" operator="between">
      <formula>0.0000000001</formula>
      <formula>6.999999999</formula>
    </cfRule>
  </conditionalFormatting>
  <conditionalFormatting sqref="AE619 AE621 Y621 Y619 M621 M619">
    <cfRule type="cellIs" dxfId="166" priority="226" operator="between">
      <formula>399.999</formula>
      <formula>499.999</formula>
    </cfRule>
    <cfRule type="cellIs" dxfId="165" priority="234" operator="between">
      <formula>1</formula>
      <formula>499.9999</formula>
    </cfRule>
  </conditionalFormatting>
  <conditionalFormatting sqref="J620">
    <cfRule type="cellIs" dxfId="164" priority="232" operator="greaterThan">
      <formula>100</formula>
    </cfRule>
    <cfRule type="cellIs" dxfId="163" priority="233" operator="between">
      <formula>96</formula>
      <formula>100</formula>
    </cfRule>
  </conditionalFormatting>
  <conditionalFormatting sqref="V620">
    <cfRule type="cellIs" dxfId="162" priority="230" operator="greaterThan">
      <formula>100</formula>
    </cfRule>
    <cfRule type="cellIs" dxfId="161" priority="231" operator="between">
      <formula>96</formula>
      <formula>100</formula>
    </cfRule>
  </conditionalFormatting>
  <conditionalFormatting sqref="AB620">
    <cfRule type="cellIs" dxfId="160" priority="228" operator="greaterThan">
      <formula>130</formula>
    </cfRule>
    <cfRule type="cellIs" dxfId="159" priority="229" operator="between">
      <formula>126</formula>
      <formula>130</formula>
    </cfRule>
  </conditionalFormatting>
  <conditionalFormatting sqref="X619 X621 AD621 AD619">
    <cfRule type="cellIs" dxfId="158" priority="227" operator="between">
      <formula>0.0000000001</formula>
      <formula>6.999999999</formula>
    </cfRule>
  </conditionalFormatting>
  <conditionalFormatting sqref="AE623 Y623 M623">
    <cfRule type="cellIs" dxfId="157" priority="217" operator="between">
      <formula>399.999</formula>
      <formula>499.999</formula>
    </cfRule>
    <cfRule type="cellIs" dxfId="156" priority="225" operator="between">
      <formula>1</formula>
      <formula>499.9999</formula>
    </cfRule>
  </conditionalFormatting>
  <conditionalFormatting sqref="J622">
    <cfRule type="cellIs" dxfId="155" priority="223" operator="greaterThan">
      <formula>100</formula>
    </cfRule>
    <cfRule type="cellIs" dxfId="154" priority="224" operator="between">
      <formula>96</formula>
      <formula>100</formula>
    </cfRule>
  </conditionalFormatting>
  <conditionalFormatting sqref="V622">
    <cfRule type="cellIs" dxfId="153" priority="221" operator="greaterThan">
      <formula>100</formula>
    </cfRule>
    <cfRule type="cellIs" dxfId="152" priority="222" operator="between">
      <formula>96</formula>
      <formula>100</formula>
    </cfRule>
  </conditionalFormatting>
  <conditionalFormatting sqref="AB622">
    <cfRule type="cellIs" dxfId="151" priority="219" operator="greaterThan">
      <formula>130</formula>
    </cfRule>
    <cfRule type="cellIs" dxfId="150" priority="220" operator="between">
      <formula>126</formula>
      <formula>130</formula>
    </cfRule>
  </conditionalFormatting>
  <conditionalFormatting sqref="X623 AD623">
    <cfRule type="cellIs" dxfId="149" priority="218" operator="between">
      <formula>0.0000000001</formula>
      <formula>6.999999999</formula>
    </cfRule>
  </conditionalFormatting>
  <conditionalFormatting sqref="AE625 AE627 Y627 Y625 M627 M625">
    <cfRule type="cellIs" dxfId="148" priority="204" operator="between">
      <formula>399.999</formula>
      <formula>499.999</formula>
    </cfRule>
    <cfRule type="cellIs" dxfId="147" priority="213" operator="between">
      <formula>1</formula>
      <formula>499.9999</formula>
    </cfRule>
  </conditionalFormatting>
  <conditionalFormatting sqref="J626">
    <cfRule type="cellIs" dxfId="146" priority="211" operator="greaterThan">
      <formula>100</formula>
    </cfRule>
    <cfRule type="cellIs" dxfId="145" priority="212" operator="between">
      <formula>96</formula>
      <formula>100</formula>
    </cfRule>
  </conditionalFormatting>
  <conditionalFormatting sqref="V626">
    <cfRule type="cellIs" dxfId="144" priority="209" operator="greaterThan">
      <formula>100</formula>
    </cfRule>
    <cfRule type="cellIs" dxfId="143" priority="210" operator="between">
      <formula>96</formula>
      <formula>100</formula>
    </cfRule>
  </conditionalFormatting>
  <conditionalFormatting sqref="AB626">
    <cfRule type="cellIs" dxfId="142" priority="207" operator="greaterThan">
      <formula>130</formula>
    </cfRule>
    <cfRule type="cellIs" dxfId="141" priority="208" operator="between">
      <formula>126</formula>
      <formula>130</formula>
    </cfRule>
  </conditionalFormatting>
  <conditionalFormatting sqref="X625 X627 AD627 AD625">
    <cfRule type="cellIs" dxfId="140" priority="206" operator="between">
      <formula>0.0000000001</formula>
      <formula>6.999999999</formula>
    </cfRule>
  </conditionalFormatting>
  <conditionalFormatting sqref="AE629 AE631 Y631 Y629 M631 M629">
    <cfRule type="cellIs" dxfId="139" priority="191" operator="between">
      <formula>399.999</formula>
      <formula>499.999</formula>
    </cfRule>
    <cfRule type="cellIs" dxfId="138" priority="200" operator="between">
      <formula>1</formula>
      <formula>499.9999</formula>
    </cfRule>
  </conditionalFormatting>
  <conditionalFormatting sqref="J630">
    <cfRule type="cellIs" dxfId="137" priority="198" operator="greaterThan">
      <formula>100</formula>
    </cfRule>
    <cfRule type="cellIs" dxfId="136" priority="199" operator="between">
      <formula>96</formula>
      <formula>100</formula>
    </cfRule>
  </conditionalFormatting>
  <conditionalFormatting sqref="V630">
    <cfRule type="cellIs" dxfId="135" priority="196" operator="greaterThan">
      <formula>100</formula>
    </cfRule>
    <cfRule type="cellIs" dxfId="134" priority="197" operator="between">
      <formula>96</formula>
      <formula>100</formula>
    </cfRule>
  </conditionalFormatting>
  <conditionalFormatting sqref="AB630">
    <cfRule type="cellIs" dxfId="133" priority="194" operator="greaterThan">
      <formula>130</formula>
    </cfRule>
    <cfRule type="cellIs" dxfId="132" priority="195" operator="between">
      <formula>126</formula>
      <formula>130</formula>
    </cfRule>
  </conditionalFormatting>
  <conditionalFormatting sqref="X629 X631 AD631 AD629">
    <cfRule type="cellIs" dxfId="131" priority="193" operator="between">
      <formula>0.0000000001</formula>
      <formula>6.999999999</formula>
    </cfRule>
  </conditionalFormatting>
  <conditionalFormatting sqref="AE633 AE635 Y635 Y633 M635 M633">
    <cfRule type="cellIs" dxfId="130" priority="178" operator="between">
      <formula>399.999</formula>
      <formula>499.999</formula>
    </cfRule>
    <cfRule type="cellIs" dxfId="129" priority="187" operator="between">
      <formula>1</formula>
      <formula>499.9999</formula>
    </cfRule>
  </conditionalFormatting>
  <conditionalFormatting sqref="J634">
    <cfRule type="cellIs" dxfId="128" priority="185" operator="greaterThan">
      <formula>100</formula>
    </cfRule>
    <cfRule type="cellIs" dxfId="127" priority="186" operator="between">
      <formula>96</formula>
      <formula>100</formula>
    </cfRule>
  </conditionalFormatting>
  <conditionalFormatting sqref="V634">
    <cfRule type="cellIs" dxfId="126" priority="183" operator="greaterThan">
      <formula>100</formula>
    </cfRule>
    <cfRule type="cellIs" dxfId="125" priority="184" operator="between">
      <formula>96</formula>
      <formula>100</formula>
    </cfRule>
  </conditionalFormatting>
  <conditionalFormatting sqref="AB634">
    <cfRule type="cellIs" dxfId="124" priority="181" operator="greaterThan">
      <formula>130</formula>
    </cfRule>
    <cfRule type="cellIs" dxfId="123" priority="182" operator="between">
      <formula>126</formula>
      <formula>130</formula>
    </cfRule>
  </conditionalFormatting>
  <conditionalFormatting sqref="X633 X635 AD635 AD633">
    <cfRule type="cellIs" dxfId="122" priority="180" operator="between">
      <formula>0.0000000001</formula>
      <formula>6.999999999</formula>
    </cfRule>
  </conditionalFormatting>
  <conditionalFormatting sqref="AE637 AE639 Y639 Y637 M639 M637">
    <cfRule type="cellIs" dxfId="121" priority="165" operator="between">
      <formula>399.999</formula>
      <formula>499.999</formula>
    </cfRule>
    <cfRule type="cellIs" dxfId="120" priority="174" operator="between">
      <formula>1</formula>
      <formula>499.9999</formula>
    </cfRule>
  </conditionalFormatting>
  <conditionalFormatting sqref="J638">
    <cfRule type="cellIs" dxfId="119" priority="172" operator="greaterThan">
      <formula>100</formula>
    </cfRule>
    <cfRule type="cellIs" dxfId="118" priority="173" operator="between">
      <formula>96</formula>
      <formula>100</formula>
    </cfRule>
  </conditionalFormatting>
  <conditionalFormatting sqref="V638">
    <cfRule type="cellIs" dxfId="117" priority="170" operator="greaterThan">
      <formula>100</formula>
    </cfRule>
    <cfRule type="cellIs" dxfId="116" priority="171" operator="between">
      <formula>96</formula>
      <formula>100</formula>
    </cfRule>
  </conditionalFormatting>
  <conditionalFormatting sqref="AB638">
    <cfRule type="cellIs" dxfId="115" priority="168" operator="greaterThan">
      <formula>130</formula>
    </cfRule>
    <cfRule type="cellIs" dxfId="114" priority="169" operator="between">
      <formula>126</formula>
      <formula>130</formula>
    </cfRule>
  </conditionalFormatting>
  <conditionalFormatting sqref="X637 X639 AD639 AD637">
    <cfRule type="cellIs" dxfId="113" priority="167" operator="between">
      <formula>0.0000000001</formula>
      <formula>6.999999999</formula>
    </cfRule>
  </conditionalFormatting>
  <conditionalFormatting sqref="AE641 AE643 Y641 M643 M641">
    <cfRule type="cellIs" dxfId="112" priority="122" operator="between">
      <formula>399.999</formula>
      <formula>499.999</formula>
    </cfRule>
    <cfRule type="cellIs" dxfId="111" priority="130" operator="between">
      <formula>1</formula>
      <formula>499.9999</formula>
    </cfRule>
  </conditionalFormatting>
  <conditionalFormatting sqref="J642">
    <cfRule type="cellIs" dxfId="110" priority="128" operator="greaterThan">
      <formula>100</formula>
    </cfRule>
    <cfRule type="cellIs" dxfId="109" priority="129" operator="between">
      <formula>96</formula>
      <formula>100</formula>
    </cfRule>
  </conditionalFormatting>
  <conditionalFormatting sqref="V642">
    <cfRule type="cellIs" dxfId="108" priority="126" operator="greaterThan">
      <formula>100</formula>
    </cfRule>
    <cfRule type="cellIs" dxfId="107" priority="127" operator="between">
      <formula>96</formula>
      <formula>100</formula>
    </cfRule>
  </conditionalFormatting>
  <conditionalFormatting sqref="AB642">
    <cfRule type="cellIs" dxfId="106" priority="124" operator="greaterThan">
      <formula>130</formula>
    </cfRule>
    <cfRule type="cellIs" dxfId="105" priority="125" operator="between">
      <formula>126</formula>
      <formula>130</formula>
    </cfRule>
  </conditionalFormatting>
  <conditionalFormatting sqref="X641 AD643 AD641">
    <cfRule type="cellIs" dxfId="104" priority="123" operator="between">
      <formula>0.0000000001</formula>
      <formula>6.999999999</formula>
    </cfRule>
  </conditionalFormatting>
  <conditionalFormatting sqref="AE645 M645">
    <cfRule type="cellIs" dxfId="103" priority="113" operator="between">
      <formula>399.999</formula>
      <formula>499.999</formula>
    </cfRule>
    <cfRule type="cellIs" dxfId="102" priority="121" operator="between">
      <formula>1</formula>
      <formula>499.9999</formula>
    </cfRule>
  </conditionalFormatting>
  <conditionalFormatting sqref="J644">
    <cfRule type="cellIs" dxfId="101" priority="119" operator="greaterThan">
      <formula>100</formula>
    </cfRule>
    <cfRule type="cellIs" dxfId="100" priority="120" operator="between">
      <formula>96</formula>
      <formula>100</formula>
    </cfRule>
  </conditionalFormatting>
  <conditionalFormatting sqref="V644">
    <cfRule type="cellIs" dxfId="99" priority="117" operator="greaterThan">
      <formula>100</formula>
    </cfRule>
    <cfRule type="cellIs" dxfId="98" priority="118" operator="between">
      <formula>96</formula>
      <formula>100</formula>
    </cfRule>
  </conditionalFormatting>
  <conditionalFormatting sqref="AB644">
    <cfRule type="cellIs" dxfId="97" priority="115" operator="greaterThan">
      <formula>130</formula>
    </cfRule>
    <cfRule type="cellIs" dxfId="96" priority="116" operator="between">
      <formula>126</formula>
      <formula>130</formula>
    </cfRule>
  </conditionalFormatting>
  <conditionalFormatting sqref="AD645">
    <cfRule type="cellIs" dxfId="95" priority="114" operator="between">
      <formula>0.0000000001</formula>
      <formula>6.999999999</formula>
    </cfRule>
  </conditionalFormatting>
  <conditionalFormatting sqref="M647">
    <cfRule type="cellIs" dxfId="94" priority="105" operator="between">
      <formula>399.999</formula>
      <formula>499.999</formula>
    </cfRule>
    <cfRule type="cellIs" dxfId="93" priority="112" operator="between">
      <formula>1</formula>
      <formula>499.9999</formula>
    </cfRule>
  </conditionalFormatting>
  <conditionalFormatting sqref="J646">
    <cfRule type="cellIs" dxfId="92" priority="110" operator="greaterThan">
      <formula>100</formula>
    </cfRule>
    <cfRule type="cellIs" dxfId="91" priority="111" operator="between">
      <formula>96</formula>
      <formula>100</formula>
    </cfRule>
  </conditionalFormatting>
  <conditionalFormatting sqref="V646">
    <cfRule type="cellIs" dxfId="90" priority="108" operator="greaterThan">
      <formula>100</formula>
    </cfRule>
    <cfRule type="cellIs" dxfId="89" priority="109" operator="between">
      <formula>96</formula>
      <formula>100</formula>
    </cfRule>
  </conditionalFormatting>
  <conditionalFormatting sqref="AB646">
    <cfRule type="cellIs" dxfId="88" priority="106" operator="greaterThan">
      <formula>130</formula>
    </cfRule>
    <cfRule type="cellIs" dxfId="87" priority="107" operator="between">
      <formula>126</formula>
      <formula>130</formula>
    </cfRule>
  </conditionalFormatting>
  <conditionalFormatting sqref="AE649 M649">
    <cfRule type="cellIs" dxfId="86" priority="96" operator="between">
      <formula>399.999</formula>
      <formula>499.999</formula>
    </cfRule>
    <cfRule type="cellIs" dxfId="85" priority="104" operator="between">
      <formula>1</formula>
      <formula>499.9999</formula>
    </cfRule>
  </conditionalFormatting>
  <conditionalFormatting sqref="J648">
    <cfRule type="cellIs" dxfId="84" priority="102" operator="greaterThan">
      <formula>100</formula>
    </cfRule>
    <cfRule type="cellIs" dxfId="83" priority="103" operator="between">
      <formula>96</formula>
      <formula>100</formula>
    </cfRule>
  </conditionalFormatting>
  <conditionalFormatting sqref="V648">
    <cfRule type="cellIs" dxfId="82" priority="100" operator="greaterThan">
      <formula>100</formula>
    </cfRule>
    <cfRule type="cellIs" dxfId="81" priority="101" operator="between">
      <formula>96</formula>
      <formula>100</formula>
    </cfRule>
  </conditionalFormatting>
  <conditionalFormatting sqref="AB648">
    <cfRule type="cellIs" dxfId="80" priority="98" operator="greaterThan">
      <formula>130</formula>
    </cfRule>
    <cfRule type="cellIs" dxfId="79" priority="99" operator="between">
      <formula>126</formula>
      <formula>130</formula>
    </cfRule>
  </conditionalFormatting>
  <conditionalFormatting sqref="AD649">
    <cfRule type="cellIs" dxfId="78" priority="97" operator="between">
      <formula>0.0000000001</formula>
      <formula>6.999999999</formula>
    </cfRule>
  </conditionalFormatting>
  <conditionalFormatting sqref="AE651 Y651 M651">
    <cfRule type="cellIs" dxfId="77" priority="87" operator="between">
      <formula>399.999</formula>
      <formula>499.999</formula>
    </cfRule>
    <cfRule type="cellIs" dxfId="76" priority="95" operator="between">
      <formula>1</formula>
      <formula>499.9999</formula>
    </cfRule>
  </conditionalFormatting>
  <conditionalFormatting sqref="J650">
    <cfRule type="cellIs" dxfId="75" priority="93" operator="greaterThan">
      <formula>100</formula>
    </cfRule>
    <cfRule type="cellIs" dxfId="74" priority="94" operator="between">
      <formula>96</formula>
      <formula>100</formula>
    </cfRule>
  </conditionalFormatting>
  <conditionalFormatting sqref="V650">
    <cfRule type="cellIs" dxfId="73" priority="91" operator="greaterThan">
      <formula>100</formula>
    </cfRule>
    <cfRule type="cellIs" dxfId="72" priority="92" operator="between">
      <formula>96</formula>
      <formula>100</formula>
    </cfRule>
  </conditionalFormatting>
  <conditionalFormatting sqref="AB650">
    <cfRule type="cellIs" dxfId="71" priority="89" operator="greaterThan">
      <formula>130</formula>
    </cfRule>
    <cfRule type="cellIs" dxfId="70" priority="90" operator="between">
      <formula>126</formula>
      <formula>130</formula>
    </cfRule>
  </conditionalFormatting>
  <conditionalFormatting sqref="X651 AD651">
    <cfRule type="cellIs" dxfId="69" priority="88" operator="between">
      <formula>0.0000000001</formula>
      <formula>6.999999999</formula>
    </cfRule>
  </conditionalFormatting>
  <conditionalFormatting sqref="AE653 Y653 M653">
    <cfRule type="cellIs" dxfId="68" priority="78" operator="between">
      <formula>399.999</formula>
      <formula>499.999</formula>
    </cfRule>
    <cfRule type="cellIs" dxfId="67" priority="86" operator="between">
      <formula>1</formula>
      <formula>499.9999</formula>
    </cfRule>
  </conditionalFormatting>
  <conditionalFormatting sqref="J652">
    <cfRule type="cellIs" dxfId="66" priority="84" operator="greaterThan">
      <formula>100</formula>
    </cfRule>
    <cfRule type="cellIs" dxfId="65" priority="85" operator="between">
      <formula>96</formula>
      <formula>100</formula>
    </cfRule>
  </conditionalFormatting>
  <conditionalFormatting sqref="V652">
    <cfRule type="cellIs" dxfId="64" priority="82" operator="greaterThan">
      <formula>100</formula>
    </cfRule>
    <cfRule type="cellIs" dxfId="63" priority="83" operator="between">
      <formula>96</formula>
      <formula>100</formula>
    </cfRule>
  </conditionalFormatting>
  <conditionalFormatting sqref="AB652">
    <cfRule type="cellIs" dxfId="62" priority="80" operator="greaterThan">
      <formula>130</formula>
    </cfRule>
    <cfRule type="cellIs" dxfId="61" priority="81" operator="between">
      <formula>126</formula>
      <formula>130</formula>
    </cfRule>
  </conditionalFormatting>
  <conditionalFormatting sqref="X653 AD653">
    <cfRule type="cellIs" dxfId="60" priority="79" operator="between">
      <formula>0.0000000001</formula>
      <formula>6.999999999</formula>
    </cfRule>
  </conditionalFormatting>
  <conditionalFormatting sqref="AE654 AE656 Y656 Y654 M656 M654">
    <cfRule type="cellIs" dxfId="59" priority="66" operator="between">
      <formula>399.999</formula>
      <formula>499.999</formula>
    </cfRule>
    <cfRule type="cellIs" dxfId="58" priority="74" operator="between">
      <formula>1</formula>
      <formula>499.9999</formula>
    </cfRule>
  </conditionalFormatting>
  <conditionalFormatting sqref="J655">
    <cfRule type="cellIs" dxfId="57" priority="72" operator="greaterThan">
      <formula>100</formula>
    </cfRule>
    <cfRule type="cellIs" dxfId="56" priority="73" operator="between">
      <formula>96</formula>
      <formula>100</formula>
    </cfRule>
  </conditionalFormatting>
  <conditionalFormatting sqref="V655">
    <cfRule type="cellIs" dxfId="55" priority="70" operator="greaterThan">
      <formula>100</formula>
    </cfRule>
    <cfRule type="cellIs" dxfId="54" priority="71" operator="between">
      <formula>96</formula>
      <formula>100</formula>
    </cfRule>
  </conditionalFormatting>
  <conditionalFormatting sqref="AB655">
    <cfRule type="cellIs" dxfId="53" priority="68" operator="greaterThan">
      <formula>130</formula>
    </cfRule>
    <cfRule type="cellIs" dxfId="52" priority="69" operator="between">
      <formula>126</formula>
      <formula>130</formula>
    </cfRule>
  </conditionalFormatting>
  <conditionalFormatting sqref="X654 X656 AD656 AD654">
    <cfRule type="cellIs" dxfId="51" priority="67" operator="between">
      <formula>0.0000000001</formula>
      <formula>6.999999999</formula>
    </cfRule>
  </conditionalFormatting>
  <conditionalFormatting sqref="AE658 AE660 Y660 Y658 M660 M658">
    <cfRule type="cellIs" dxfId="50" priority="54" operator="between">
      <formula>399.999</formula>
      <formula>499.999</formula>
    </cfRule>
    <cfRule type="cellIs" dxfId="49" priority="62" operator="between">
      <formula>1</formula>
      <formula>499.9999</formula>
    </cfRule>
  </conditionalFormatting>
  <conditionalFormatting sqref="J659">
    <cfRule type="cellIs" dxfId="48" priority="60" operator="greaterThan">
      <formula>100</formula>
    </cfRule>
    <cfRule type="cellIs" dxfId="47" priority="61" operator="between">
      <formula>96</formula>
      <formula>100</formula>
    </cfRule>
  </conditionalFormatting>
  <conditionalFormatting sqref="V659">
    <cfRule type="cellIs" dxfId="46" priority="58" operator="greaterThan">
      <formula>100</formula>
    </cfRule>
    <cfRule type="cellIs" dxfId="45" priority="59" operator="between">
      <formula>96</formula>
      <formula>100</formula>
    </cfRule>
  </conditionalFormatting>
  <conditionalFormatting sqref="AB659">
    <cfRule type="cellIs" dxfId="44" priority="56" operator="greaterThan">
      <formula>130</formula>
    </cfRule>
    <cfRule type="cellIs" dxfId="43" priority="57" operator="between">
      <formula>126</formula>
      <formula>130</formula>
    </cfRule>
  </conditionalFormatting>
  <conditionalFormatting sqref="X658 X660 AD660 AD658">
    <cfRule type="cellIs" dxfId="42" priority="55" operator="between">
      <formula>0.0000000001</formula>
      <formula>6.999999999</formula>
    </cfRule>
  </conditionalFormatting>
  <conditionalFormatting sqref="AE662 AE664 Y664 Y662 M664 M662">
    <cfRule type="cellIs" dxfId="41" priority="42" operator="between">
      <formula>399.999</formula>
      <formula>499.999</formula>
    </cfRule>
    <cfRule type="cellIs" dxfId="40" priority="50" operator="between">
      <formula>1</formula>
      <formula>499.9999</formula>
    </cfRule>
  </conditionalFormatting>
  <conditionalFormatting sqref="J663">
    <cfRule type="cellIs" dxfId="39" priority="48" operator="greaterThan">
      <formula>100</formula>
    </cfRule>
    <cfRule type="cellIs" dxfId="38" priority="49" operator="between">
      <formula>96</formula>
      <formula>100</formula>
    </cfRule>
  </conditionalFormatting>
  <conditionalFormatting sqref="V663">
    <cfRule type="cellIs" dxfId="37" priority="46" operator="greaterThan">
      <formula>100</formula>
    </cfRule>
    <cfRule type="cellIs" dxfId="36" priority="47" operator="between">
      <formula>96</formula>
      <formula>100</formula>
    </cfRule>
  </conditionalFormatting>
  <conditionalFormatting sqref="AB663">
    <cfRule type="cellIs" dxfId="35" priority="44" operator="greaterThan">
      <formula>130</formula>
    </cfRule>
    <cfRule type="cellIs" dxfId="34" priority="45" operator="between">
      <formula>126</formula>
      <formula>130</formula>
    </cfRule>
  </conditionalFormatting>
  <conditionalFormatting sqref="X662 X664 AD664 AD662">
    <cfRule type="cellIs" dxfId="33" priority="43" operator="between">
      <formula>0.0000000001</formula>
      <formula>6.999999999</formula>
    </cfRule>
  </conditionalFormatting>
  <conditionalFormatting sqref="Y643">
    <cfRule type="cellIs" dxfId="32" priority="39" operator="between">
      <formula>399.999</formula>
      <formula>499.999</formula>
    </cfRule>
    <cfRule type="cellIs" dxfId="31" priority="41" operator="between">
      <formula>1</formula>
      <formula>499.9999</formula>
    </cfRule>
  </conditionalFormatting>
  <conditionalFormatting sqref="X643">
    <cfRule type="cellIs" dxfId="30" priority="40" operator="between">
      <formula>0.0000000001</formula>
      <formula>6.999999999</formula>
    </cfRule>
  </conditionalFormatting>
  <conditionalFormatting sqref="Y645">
    <cfRule type="cellIs" dxfId="29" priority="36" operator="between">
      <formula>399.999</formula>
      <formula>499.999</formula>
    </cfRule>
    <cfRule type="cellIs" dxfId="28" priority="38" operator="between">
      <formula>1</formula>
      <formula>499.9999</formula>
    </cfRule>
  </conditionalFormatting>
  <conditionalFormatting sqref="X645">
    <cfRule type="cellIs" dxfId="27" priority="37" operator="between">
      <formula>0.0000000001</formula>
      <formula>6.999999999</formula>
    </cfRule>
  </conditionalFormatting>
  <conditionalFormatting sqref="Y649">
    <cfRule type="cellIs" dxfId="26" priority="33" operator="between">
      <formula>399.999</formula>
      <formula>499.999</formula>
    </cfRule>
    <cfRule type="cellIs" dxfId="25" priority="35" operator="between">
      <formula>1</formula>
      <formula>499.9999</formula>
    </cfRule>
  </conditionalFormatting>
  <conditionalFormatting sqref="X649">
    <cfRule type="cellIs" dxfId="24" priority="34" operator="between">
      <formula>0.0000000001</formula>
      <formula>6.999999999</formula>
    </cfRule>
  </conditionalFormatting>
  <conditionalFormatting sqref="AE666 AE668 Y668 Y666 M668 M666">
    <cfRule type="cellIs" dxfId="23" priority="21" operator="between">
      <formula>399.999</formula>
      <formula>499.999</formula>
    </cfRule>
    <cfRule type="cellIs" dxfId="22" priority="29" operator="between">
      <formula>1</formula>
      <formula>499.9999</formula>
    </cfRule>
  </conditionalFormatting>
  <conditionalFormatting sqref="J667">
    <cfRule type="cellIs" dxfId="21" priority="27" operator="greaterThan">
      <formula>100</formula>
    </cfRule>
    <cfRule type="cellIs" dxfId="20" priority="28" operator="between">
      <formula>96</formula>
      <formula>100</formula>
    </cfRule>
  </conditionalFormatting>
  <conditionalFormatting sqref="V667">
    <cfRule type="cellIs" dxfId="19" priority="25" operator="greaterThan">
      <formula>100</formula>
    </cfRule>
    <cfRule type="cellIs" dxfId="18" priority="26" operator="between">
      <formula>96</formula>
      <formula>100</formula>
    </cfRule>
  </conditionalFormatting>
  <conditionalFormatting sqref="AB667">
    <cfRule type="cellIs" dxfId="17" priority="23" operator="greaterThan">
      <formula>130</formula>
    </cfRule>
    <cfRule type="cellIs" dxfId="16" priority="24" operator="between">
      <formula>126</formula>
      <formula>130</formula>
    </cfRule>
  </conditionalFormatting>
  <conditionalFormatting sqref="X666 X668 AD668 AD666">
    <cfRule type="cellIs" dxfId="15" priority="22" operator="between">
      <formula>0.0000000001</formula>
      <formula>6.999999999</formula>
    </cfRule>
  </conditionalFormatting>
  <conditionalFormatting sqref="AE670 AE672 Y672 Y670 M672 M670">
    <cfRule type="cellIs" dxfId="14" priority="12" operator="between">
      <formula>399.999</formula>
      <formula>499.999</formula>
    </cfRule>
    <cfRule type="cellIs" dxfId="13" priority="20" operator="between">
      <formula>1</formula>
      <formula>499.9999</formula>
    </cfRule>
  </conditionalFormatting>
  <conditionalFormatting sqref="J671">
    <cfRule type="cellIs" dxfId="12" priority="18" operator="greaterThan">
      <formula>100</formula>
    </cfRule>
    <cfRule type="cellIs" dxfId="11" priority="19" operator="between">
      <formula>96</formula>
      <formula>100</formula>
    </cfRule>
  </conditionalFormatting>
  <conditionalFormatting sqref="V671">
    <cfRule type="cellIs" dxfId="10" priority="16" operator="greaterThan">
      <formula>100</formula>
    </cfRule>
    <cfRule type="cellIs" dxfId="9" priority="17" operator="between">
      <formula>96</formula>
      <formula>100</formula>
    </cfRule>
  </conditionalFormatting>
  <conditionalFormatting sqref="AB671">
    <cfRule type="cellIs" dxfId="8" priority="14" operator="greaterThan">
      <formula>130</formula>
    </cfRule>
    <cfRule type="cellIs" dxfId="7" priority="15" operator="between">
      <formula>126</formula>
      <formula>130</formula>
    </cfRule>
  </conditionalFormatting>
  <conditionalFormatting sqref="X670 X672 AD672 AD670">
    <cfRule type="cellIs" dxfId="6" priority="13" operator="between">
      <formula>0.0000000001</formula>
      <formula>6.999999999</formula>
    </cfRule>
  </conditionalFormatting>
  <conditionalFormatting sqref="Y647">
    <cfRule type="cellIs" dxfId="5" priority="4" operator="between">
      <formula>399.999</formula>
      <formula>499.999</formula>
    </cfRule>
    <cfRule type="cellIs" dxfId="4" priority="6" operator="between">
      <formula>1</formula>
      <formula>499.9999</formula>
    </cfRule>
  </conditionalFormatting>
  <conditionalFormatting sqref="X647">
    <cfRule type="cellIs" dxfId="3" priority="5" operator="between">
      <formula>0.0000000001</formula>
      <formula>6.999999999</formula>
    </cfRule>
  </conditionalFormatting>
  <conditionalFormatting sqref="AE647">
    <cfRule type="cellIs" dxfId="2" priority="1" operator="between">
      <formula>399.999</formula>
      <formula>499.999</formula>
    </cfRule>
    <cfRule type="cellIs" dxfId="1" priority="3" operator="between">
      <formula>1</formula>
      <formula>499.9999</formula>
    </cfRule>
  </conditionalFormatting>
  <conditionalFormatting sqref="AD647">
    <cfRule type="cellIs" dxfId="0" priority="2" operator="between">
      <formula>0.0000000001</formula>
      <formula>6.999999999</formula>
    </cfRule>
  </conditionalFormatting>
  <pageMargins left="0.23622047244094491" right="0.23622047244094491" top="0.74803149606299213" bottom="0.74803149606299213" header="0.31496062992125984" footer="0.31496062992125984"/>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List1!Názvy_tisku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Zejval Vojtěch, Ing.</dc:creator>
  <cp:lastModifiedBy>Zejval Vojtěch, Ing.</cp:lastModifiedBy>
  <cp:lastPrinted>2022-08-18T08:22:24Z</cp:lastPrinted>
  <dcterms:created xsi:type="dcterms:W3CDTF">2020-05-27T12:35:19Z</dcterms:created>
  <dcterms:modified xsi:type="dcterms:W3CDTF">2022-08-18T08:26:22Z</dcterms:modified>
</cp:coreProperties>
</file>